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lghamdi.ho\Drive\DMD\White Book Documents\Volume 7 - Project Controls &amp; Reporting\Arabic\"/>
    </mc:Choice>
  </mc:AlternateContent>
  <bookViews>
    <workbookView showHorizontalScroll="0" showVerticalScroll="0" showSheetTabs="0" xWindow="0" yWindow="0" windowWidth="28800" windowHeight="12330"/>
  </bookViews>
  <sheets>
    <sheet name="Sheet1" sheetId="1" r:id="rId1"/>
    <sheet name="Engineering Tracker" sheetId="5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3" i="5" l="1"/>
  <c r="J23" i="5"/>
  <c r="I23" i="5"/>
  <c r="E23" i="5"/>
  <c r="D23" i="5"/>
  <c r="C23" i="5"/>
  <c r="F23" i="5" s="1"/>
  <c r="Q23" i="5" s="1"/>
  <c r="O22" i="5"/>
  <c r="N22" i="5"/>
  <c r="L22" i="5"/>
  <c r="K22" i="5"/>
  <c r="G22" i="5"/>
  <c r="R22" i="5" s="1"/>
  <c r="F22" i="5"/>
  <c r="P22" i="5" s="1"/>
  <c r="O21" i="5"/>
  <c r="N21" i="5"/>
  <c r="L21" i="5"/>
  <c r="K21" i="5"/>
  <c r="G21" i="5"/>
  <c r="R21" i="5" s="1"/>
  <c r="F21" i="5"/>
  <c r="Q21" i="5" s="1"/>
  <c r="O20" i="5"/>
  <c r="N20" i="5"/>
  <c r="L20" i="5"/>
  <c r="K20" i="5"/>
  <c r="G20" i="5"/>
  <c r="R20" i="5" s="1"/>
  <c r="F20" i="5"/>
  <c r="Q20" i="5" s="1"/>
  <c r="O19" i="5"/>
  <c r="N19" i="5"/>
  <c r="L19" i="5"/>
  <c r="K19" i="5"/>
  <c r="G19" i="5"/>
  <c r="R19" i="5" s="1"/>
  <c r="F19" i="5"/>
  <c r="P19" i="5" s="1"/>
  <c r="O18" i="5"/>
  <c r="N18" i="5"/>
  <c r="L18" i="5"/>
  <c r="K18" i="5"/>
  <c r="G18" i="5"/>
  <c r="R18" i="5" s="1"/>
  <c r="F18" i="5"/>
  <c r="P18" i="5" s="1"/>
  <c r="O17" i="5"/>
  <c r="N17" i="5"/>
  <c r="L17" i="5"/>
  <c r="K17" i="5"/>
  <c r="H17" i="5"/>
  <c r="G17" i="5"/>
  <c r="R17" i="5" s="1"/>
  <c r="F17" i="5"/>
  <c r="Q17" i="5" s="1"/>
  <c r="O16" i="5"/>
  <c r="N16" i="5"/>
  <c r="L16" i="5"/>
  <c r="K16" i="5"/>
  <c r="G16" i="5"/>
  <c r="R16" i="5" s="1"/>
  <c r="F16" i="5"/>
  <c r="Q16" i="5" s="1"/>
  <c r="O15" i="5"/>
  <c r="N15" i="5"/>
  <c r="L15" i="5"/>
  <c r="K15" i="5"/>
  <c r="G15" i="5"/>
  <c r="H15" i="5" s="1"/>
  <c r="F15" i="5"/>
  <c r="P15" i="5" s="1"/>
  <c r="H20" i="5" l="1"/>
  <c r="K23" i="5"/>
  <c r="H22" i="5"/>
  <c r="G23" i="5"/>
  <c r="H23" i="5" s="1"/>
  <c r="H16" i="5"/>
  <c r="H21" i="5"/>
  <c r="H19" i="5"/>
  <c r="R23" i="5"/>
  <c r="H18" i="5"/>
  <c r="O23" i="5"/>
  <c r="P23" i="5"/>
  <c r="Q22" i="5"/>
  <c r="R15" i="5"/>
  <c r="P16" i="5"/>
  <c r="P20" i="5"/>
  <c r="L23" i="5"/>
  <c r="Q18" i="5"/>
  <c r="Q15" i="5"/>
  <c r="Q19" i="5"/>
  <c r="P17" i="5"/>
  <c r="P21" i="5"/>
  <c r="N23" i="5"/>
  <c r="M33" i="1" l="1"/>
  <c r="L33" i="1"/>
  <c r="K33" i="1"/>
  <c r="I33" i="1"/>
  <c r="H33" i="1"/>
  <c r="G33" i="1"/>
  <c r="F33" i="1"/>
  <c r="J33" i="1" s="1"/>
  <c r="S33" i="1" s="1"/>
  <c r="R32" i="1"/>
  <c r="Q32" i="1"/>
  <c r="P32" i="1"/>
  <c r="U32" i="1" s="1"/>
  <c r="N32" i="1"/>
  <c r="J32" i="1"/>
  <c r="T32" i="1" s="1"/>
  <c r="R31" i="1"/>
  <c r="Q31" i="1"/>
  <c r="P31" i="1"/>
  <c r="U31" i="1" s="1"/>
  <c r="O31" i="1"/>
  <c r="N31" i="1"/>
  <c r="J31" i="1"/>
  <c r="T31" i="1" s="1"/>
  <c r="S30" i="1"/>
  <c r="R30" i="1"/>
  <c r="Q30" i="1"/>
  <c r="P30" i="1"/>
  <c r="O30" i="1" s="1"/>
  <c r="N30" i="1"/>
  <c r="J30" i="1"/>
  <c r="T30" i="1" s="1"/>
  <c r="U29" i="1"/>
  <c r="S29" i="1"/>
  <c r="R29" i="1"/>
  <c r="Q29" i="1"/>
  <c r="P29" i="1"/>
  <c r="O29" i="1" s="1"/>
  <c r="N29" i="1"/>
  <c r="J29" i="1"/>
  <c r="T29" i="1" s="1"/>
  <c r="R28" i="1"/>
  <c r="Q28" i="1"/>
  <c r="P28" i="1"/>
  <c r="O28" i="1" s="1"/>
  <c r="N28" i="1"/>
  <c r="J28" i="1"/>
  <c r="S28" i="1" s="1"/>
  <c r="U27" i="1"/>
  <c r="R27" i="1"/>
  <c r="Q27" i="1"/>
  <c r="P27" i="1"/>
  <c r="O27" i="1" s="1"/>
  <c r="N27" i="1"/>
  <c r="J27" i="1"/>
  <c r="T27" i="1" s="1"/>
  <c r="T26" i="1"/>
  <c r="R26" i="1"/>
  <c r="Q26" i="1"/>
  <c r="P26" i="1"/>
  <c r="U26" i="1" s="1"/>
  <c r="N26" i="1"/>
  <c r="J26" i="1"/>
  <c r="S26" i="1" s="1"/>
  <c r="R25" i="1"/>
  <c r="R33" i="1" s="1"/>
  <c r="Q25" i="1"/>
  <c r="Q33" i="1" s="1"/>
  <c r="P25" i="1"/>
  <c r="U25" i="1" s="1"/>
  <c r="N25" i="1"/>
  <c r="J25" i="1"/>
  <c r="T25" i="1" s="1"/>
  <c r="U28" i="1" l="1"/>
  <c r="S31" i="1"/>
  <c r="P33" i="1"/>
  <c r="O33" i="1" s="1"/>
  <c r="O25" i="1"/>
  <c r="O26" i="1"/>
  <c r="T28" i="1"/>
  <c r="U30" i="1"/>
  <c r="S32" i="1"/>
  <c r="U33" i="1"/>
  <c r="N33" i="1"/>
  <c r="S27" i="1"/>
  <c r="O32" i="1"/>
  <c r="T33" i="1"/>
  <c r="S25" i="1"/>
  <c r="S15" i="1"/>
  <c r="F17" i="1"/>
  <c r="R10" i="1"/>
  <c r="R11" i="1"/>
  <c r="R12" i="1"/>
  <c r="R13" i="1"/>
  <c r="R14" i="1"/>
  <c r="R15" i="1"/>
  <c r="R16" i="1"/>
  <c r="R9" i="1"/>
  <c r="Q10" i="1"/>
  <c r="Q11" i="1"/>
  <c r="Q12" i="1"/>
  <c r="Q13" i="1"/>
  <c r="Q14" i="1"/>
  <c r="Q15" i="1"/>
  <c r="Q16" i="1"/>
  <c r="Q9" i="1"/>
  <c r="Q17" i="1" s="1"/>
  <c r="O14" i="1"/>
  <c r="N10" i="1"/>
  <c r="N11" i="1"/>
  <c r="N12" i="1"/>
  <c r="N13" i="1"/>
  <c r="N14" i="1"/>
  <c r="N15" i="1"/>
  <c r="N16" i="1"/>
  <c r="J10" i="1"/>
  <c r="T10" i="1" s="1"/>
  <c r="J11" i="1"/>
  <c r="T11" i="1" s="1"/>
  <c r="J12" i="1"/>
  <c r="T12" i="1" s="1"/>
  <c r="J13" i="1"/>
  <c r="T13" i="1" s="1"/>
  <c r="J14" i="1"/>
  <c r="T14" i="1" s="1"/>
  <c r="J15" i="1"/>
  <c r="T15" i="1" s="1"/>
  <c r="J16" i="1"/>
  <c r="T16" i="1" s="1"/>
  <c r="N9" i="1"/>
  <c r="M17" i="1"/>
  <c r="L17" i="1"/>
  <c r="K17" i="1"/>
  <c r="P10" i="1"/>
  <c r="U10" i="1" s="1"/>
  <c r="P11" i="1"/>
  <c r="U11" i="1" s="1"/>
  <c r="P12" i="1"/>
  <c r="U12" i="1" s="1"/>
  <c r="P13" i="1"/>
  <c r="U13" i="1" s="1"/>
  <c r="P14" i="1"/>
  <c r="U14" i="1" s="1"/>
  <c r="P15" i="1"/>
  <c r="O15" i="1" s="1"/>
  <c r="P16" i="1"/>
  <c r="O16" i="1" s="1"/>
  <c r="P9" i="1"/>
  <c r="U9" i="1" s="1"/>
  <c r="I17" i="1"/>
  <c r="H17" i="1"/>
  <c r="G17" i="1"/>
  <c r="J9" i="1"/>
  <c r="T9" i="1" s="1"/>
  <c r="N17" i="1" l="1"/>
  <c r="O13" i="1"/>
  <c r="S16" i="1"/>
  <c r="U16" i="1"/>
  <c r="O12" i="1"/>
  <c r="S14" i="1"/>
  <c r="U15" i="1"/>
  <c r="P17" i="1"/>
  <c r="O11" i="1"/>
  <c r="S13" i="1"/>
  <c r="O9" i="1"/>
  <c r="O10" i="1"/>
  <c r="S12" i="1"/>
  <c r="S11" i="1"/>
  <c r="R17" i="1"/>
  <c r="S10" i="1"/>
  <c r="S9" i="1"/>
  <c r="J17" i="1"/>
  <c r="O17" i="1" l="1"/>
  <c r="U17" i="1"/>
  <c r="T17" i="1"/>
  <c r="S17" i="1"/>
</calcChain>
</file>

<file path=xl/sharedStrings.xml><?xml version="1.0" encoding="utf-8"?>
<sst xmlns="http://schemas.openxmlformats.org/spreadsheetml/2006/main" count="180" uniqueCount="94">
  <si>
    <t>(A)</t>
  </si>
  <si>
    <t>(B)</t>
  </si>
  <si>
    <t>(C )</t>
  </si>
  <si>
    <t>(D)</t>
  </si>
  <si>
    <t>(E=A+C)</t>
  </si>
  <si>
    <t>(F)</t>
  </si>
  <si>
    <t>(G)</t>
  </si>
  <si>
    <t>(H)</t>
  </si>
  <si>
    <t>(J=K-H)</t>
  </si>
  <si>
    <t>(Q=G/K)</t>
  </si>
  <si>
    <t xml:space="preserve">(M=G-F) </t>
  </si>
  <si>
    <t>(N=G-H)</t>
  </si>
  <si>
    <t>(O=F/E)</t>
  </si>
  <si>
    <t>(P=G/E)</t>
  </si>
  <si>
    <t>(I=G/H)</t>
  </si>
  <si>
    <t>(K=A+C+D)</t>
  </si>
  <si>
    <t>A</t>
  </si>
  <si>
    <t>B</t>
  </si>
  <si>
    <t>C</t>
  </si>
  <si>
    <t>E</t>
  </si>
  <si>
    <t>G</t>
  </si>
  <si>
    <t>F</t>
  </si>
  <si>
    <t>D=A+B</t>
  </si>
  <si>
    <t>H=F/G</t>
  </si>
  <si>
    <t>I=J-G</t>
  </si>
  <si>
    <t>J=A+B+C</t>
  </si>
  <si>
    <t>K=F-E</t>
  </si>
  <si>
    <t>M=F-G</t>
  </si>
  <si>
    <t>N=E/D</t>
  </si>
  <si>
    <t>O=F/D</t>
  </si>
  <si>
    <t>P=F/J</t>
  </si>
  <si>
    <t>H</t>
  </si>
  <si>
    <t>K</t>
  </si>
  <si>
    <t>E=A+B+C</t>
  </si>
  <si>
    <t>F=E-K</t>
  </si>
  <si>
    <t>I=H-G</t>
  </si>
  <si>
    <t>J=H/G</t>
  </si>
  <si>
    <t>L=H-K</t>
  </si>
  <si>
    <t>M=H/K</t>
  </si>
  <si>
    <t>N=G/D</t>
  </si>
  <si>
    <t>O=H/D</t>
  </si>
  <si>
    <t>P=H/E</t>
  </si>
  <si>
    <t>رقم المشروع:____________________________________</t>
  </si>
  <si>
    <t>وصف المشروع:______________________________</t>
  </si>
  <si>
    <t>الجهة العامة:________________________________________</t>
  </si>
  <si>
    <t>تاريخ التقرير: ________________</t>
  </si>
  <si>
    <t>نهاية الأسبوع: _______________</t>
  </si>
  <si>
    <t>الميزانية</t>
  </si>
  <si>
    <t>التنبؤ</t>
  </si>
  <si>
    <t>المنفق</t>
  </si>
  <si>
    <t>المكتسب</t>
  </si>
  <si>
    <t>النسبة المئوية للإكمال</t>
  </si>
  <si>
    <t>معمارية</t>
  </si>
  <si>
    <t>مدنية</t>
  </si>
  <si>
    <t>كهربائية</t>
  </si>
  <si>
    <t>عامة</t>
  </si>
  <si>
    <t>ميكانيكية</t>
  </si>
  <si>
    <t>أجهزة</t>
  </si>
  <si>
    <t>الإدارة الهندسية</t>
  </si>
  <si>
    <t>إنشائية</t>
  </si>
  <si>
    <t>إجمالي المنطقة د</t>
  </si>
  <si>
    <t>منطقة د  مرافق - د</t>
  </si>
  <si>
    <t>الميزانية الأصلية</t>
  </si>
  <si>
    <t>تغيير النطاق</t>
  </si>
  <si>
    <t>الاتجاهات</t>
  </si>
  <si>
    <t>الميزانية الحالية</t>
  </si>
  <si>
    <t>تقرير المتتبع الهندسي</t>
  </si>
  <si>
    <t>موقع المشروع:________________________________</t>
  </si>
  <si>
    <t>شركة الهندسة المعمارية:____________________________________</t>
  </si>
  <si>
    <t>إجمالي التوقعات</t>
  </si>
  <si>
    <t>التوقعات غير المكتملة بعد</t>
  </si>
  <si>
    <t>ساعات الجدول الزمني</t>
  </si>
  <si>
    <t>الساعات المكتسبة</t>
  </si>
  <si>
    <t>مؤشر أداء الجدول الزمني</t>
  </si>
  <si>
    <t>الساعات الفعلية</t>
  </si>
  <si>
    <t>أداء ساعات العمل</t>
  </si>
  <si>
    <t>الجدول الزمني
(الميزانية)</t>
  </si>
  <si>
    <t>الفعلي
(الميزانية)</t>
  </si>
  <si>
    <t>الفعلي
(التوقعات)</t>
  </si>
  <si>
    <t>تباين الجدولة</t>
  </si>
  <si>
    <t>تباين التكلفة</t>
  </si>
  <si>
    <t>وصف تخصص الرمز</t>
  </si>
  <si>
    <t>منطقة D مرافق - D</t>
  </si>
  <si>
    <t>كهربية</t>
  </si>
  <si>
    <t>إجمالي المنطقة D</t>
  </si>
  <si>
    <t>مكتسب الجدول الزمني</t>
  </si>
  <si>
    <t>المكتسب الفعلي</t>
  </si>
  <si>
    <t>الأداء حتي تاريخه</t>
  </si>
  <si>
    <t>الجدول الزمني (الميزانية)</t>
  </si>
  <si>
    <t>الفعلي (الميزانية)</t>
  </si>
  <si>
    <t>الفعلي (التوقعات)</t>
  </si>
  <si>
    <t>التوقعات</t>
  </si>
  <si>
    <t>التباين</t>
  </si>
  <si>
    <t>لجدول الزمني (الميزانية)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</si>
</sst>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7"/>
      <color theme="1"/>
      <name val="Arial"/>
      <family val="2"/>
    </font>
    <font>
      <sz val="7"/>
      <color rgb="FF000000"/>
      <name val="Arial"/>
      <family val="2"/>
    </font>
    <font>
      <b/>
      <sz val="7"/>
      <color rgb="FF000000"/>
      <name val="Arial"/>
      <family val="2"/>
    </font>
    <font>
      <b/>
      <sz val="7"/>
      <color theme="1"/>
      <name val="Arial"/>
      <family val="2"/>
    </font>
    <font>
      <b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CFFCC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right" vertical="center" wrapText="1"/>
    </xf>
    <xf numFmtId="0" fontId="4" fillId="0" borderId="0" xfId="0" applyFont="1" applyBorder="1" applyAlignment="1">
      <alignment vertical="center" wrapText="1"/>
    </xf>
    <xf numFmtId="0" fontId="4" fillId="3" borderId="0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vertical="center" wrapText="1"/>
    </xf>
    <xf numFmtId="3" fontId="4" fillId="2" borderId="5" xfId="0" applyNumberFormat="1" applyFont="1" applyFill="1" applyBorder="1" applyAlignment="1">
      <alignment horizontal="right" vertical="center" wrapText="1"/>
    </xf>
    <xf numFmtId="0" fontId="4" fillId="2" borderId="5" xfId="0" applyFont="1" applyFill="1" applyBorder="1" applyAlignment="1">
      <alignment horizontal="right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3" borderId="0" xfId="0" applyFont="1" applyFill="1" applyBorder="1" applyAlignment="1">
      <alignment horizontal="right" vertical="center" wrapText="1"/>
    </xf>
    <xf numFmtId="3" fontId="4" fillId="0" borderId="0" xfId="0" applyNumberFormat="1" applyFont="1" applyBorder="1" applyAlignment="1">
      <alignment horizontal="right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2" borderId="3" xfId="0" applyFont="1" applyFill="1" applyBorder="1" applyAlignment="1">
      <alignment vertical="center" wrapText="1"/>
    </xf>
    <xf numFmtId="0" fontId="4" fillId="3" borderId="6" xfId="0" applyFont="1" applyFill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4" borderId="7" xfId="0" applyFont="1" applyFill="1" applyBorder="1" applyAlignment="1">
      <alignment vertical="center" wrapText="1"/>
    </xf>
    <xf numFmtId="0" fontId="4" fillId="2" borderId="8" xfId="0" applyFont="1" applyFill="1" applyBorder="1" applyAlignment="1">
      <alignment horizontal="right" vertical="center" wrapText="1"/>
    </xf>
    <xf numFmtId="0" fontId="4" fillId="2" borderId="7" xfId="0" applyFont="1" applyFill="1" applyBorder="1" applyAlignment="1">
      <alignment vertical="center" wrapText="1"/>
    </xf>
    <xf numFmtId="0" fontId="4" fillId="2" borderId="8" xfId="0" applyFont="1" applyFill="1" applyBorder="1" applyAlignment="1">
      <alignment vertical="center" wrapText="1"/>
    </xf>
    <xf numFmtId="3" fontId="4" fillId="2" borderId="8" xfId="0" applyNumberFormat="1" applyFont="1" applyFill="1" applyBorder="1" applyAlignment="1">
      <alignment horizontal="right" vertical="center" wrapText="1"/>
    </xf>
    <xf numFmtId="3" fontId="4" fillId="2" borderId="1" xfId="0" applyNumberFormat="1" applyFont="1" applyFill="1" applyBorder="1" applyAlignment="1">
      <alignment horizontal="right" vertical="center" wrapText="1"/>
    </xf>
    <xf numFmtId="43" fontId="4" fillId="0" borderId="0" xfId="1" applyFont="1" applyBorder="1" applyAlignment="1">
      <alignment vertical="center" wrapText="1"/>
    </xf>
    <xf numFmtId="164" fontId="4" fillId="0" borderId="0" xfId="1" applyNumberFormat="1" applyFont="1" applyBorder="1" applyAlignment="1">
      <alignment vertical="center" wrapText="1"/>
    </xf>
    <xf numFmtId="164" fontId="4" fillId="2" borderId="8" xfId="1" applyNumberFormat="1" applyFont="1" applyFill="1" applyBorder="1" applyAlignment="1">
      <alignment vertical="center" wrapText="1"/>
    </xf>
    <xf numFmtId="164" fontId="4" fillId="0" borderId="0" xfId="1" applyNumberFormat="1" applyFont="1" applyBorder="1" applyAlignment="1">
      <alignment horizontal="right" vertical="center" wrapText="1"/>
    </xf>
    <xf numFmtId="164" fontId="4" fillId="4" borderId="8" xfId="1" applyNumberFormat="1" applyFont="1" applyFill="1" applyBorder="1" applyAlignment="1">
      <alignment vertical="center" wrapText="1"/>
    </xf>
    <xf numFmtId="3" fontId="4" fillId="2" borderId="10" xfId="0" applyNumberFormat="1" applyFont="1" applyFill="1" applyBorder="1" applyAlignment="1">
      <alignment horizontal="right" vertical="center" wrapText="1"/>
    </xf>
    <xf numFmtId="0" fontId="4" fillId="3" borderId="11" xfId="0" applyFont="1" applyFill="1" applyBorder="1" applyAlignment="1">
      <alignment horizontal="right" vertical="center" wrapText="1"/>
    </xf>
    <xf numFmtId="164" fontId="4" fillId="4" borderId="1" xfId="1" applyNumberFormat="1" applyFont="1" applyFill="1" applyBorder="1" applyAlignment="1">
      <alignment vertical="center" wrapText="1"/>
    </xf>
    <xf numFmtId="164" fontId="4" fillId="0" borderId="11" xfId="1" applyNumberFormat="1" applyFont="1" applyBorder="1" applyAlignment="1">
      <alignment horizontal="right" vertical="center" wrapText="1"/>
    </xf>
    <xf numFmtId="3" fontId="4" fillId="0" borderId="11" xfId="0" applyNumberFormat="1" applyFont="1" applyBorder="1" applyAlignment="1">
      <alignment horizontal="right" vertical="center" wrapText="1"/>
    </xf>
    <xf numFmtId="43" fontId="4" fillId="0" borderId="11" xfId="1" applyFont="1" applyBorder="1" applyAlignment="1">
      <alignment vertical="center" wrapText="1"/>
    </xf>
    <xf numFmtId="164" fontId="4" fillId="0" borderId="11" xfId="1" applyNumberFormat="1" applyFont="1" applyBorder="1" applyAlignment="1">
      <alignment vertical="center" wrapText="1"/>
    </xf>
    <xf numFmtId="0" fontId="4" fillId="0" borderId="11" xfId="0" applyFont="1" applyBorder="1" applyAlignment="1">
      <alignment horizontal="right" vertical="center" wrapText="1"/>
    </xf>
    <xf numFmtId="43" fontId="4" fillId="0" borderId="5" xfId="1" applyFont="1" applyBorder="1" applyAlignment="1">
      <alignment vertical="center" wrapText="1"/>
    </xf>
    <xf numFmtId="43" fontId="4" fillId="0" borderId="10" xfId="1" applyFont="1" applyBorder="1" applyAlignment="1">
      <alignment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vertical="center" wrapText="1"/>
    </xf>
    <xf numFmtId="0" fontId="4" fillId="0" borderId="6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164" fontId="4" fillId="0" borderId="0" xfId="1" applyNumberFormat="1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right" vertical="center" wrapText="1"/>
    </xf>
    <xf numFmtId="3" fontId="4" fillId="0" borderId="0" xfId="0" applyNumberFormat="1" applyFont="1" applyFill="1" applyBorder="1" applyAlignment="1">
      <alignment horizontal="right" vertical="center" wrapText="1"/>
    </xf>
    <xf numFmtId="0" fontId="4" fillId="0" borderId="11" xfId="0" applyFont="1" applyFill="1" applyBorder="1" applyAlignment="1">
      <alignment horizontal="right" vertical="center" wrapText="1"/>
    </xf>
    <xf numFmtId="164" fontId="4" fillId="0" borderId="11" xfId="1" applyNumberFormat="1" applyFont="1" applyFill="1" applyBorder="1" applyAlignment="1">
      <alignment horizontal="right" vertical="center" wrapText="1"/>
    </xf>
    <xf numFmtId="3" fontId="4" fillId="0" borderId="11" xfId="0" applyNumberFormat="1" applyFont="1" applyFill="1" applyBorder="1" applyAlignment="1">
      <alignment horizontal="right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vertical="center" wrapText="1"/>
    </xf>
    <xf numFmtId="3" fontId="4" fillId="2" borderId="0" xfId="0" applyNumberFormat="1" applyFont="1" applyFill="1" applyBorder="1" applyAlignment="1">
      <alignment horizontal="right" vertical="center" wrapText="1"/>
    </xf>
    <xf numFmtId="0" fontId="4" fillId="2" borderId="0" xfId="0" applyFont="1" applyFill="1" applyBorder="1" applyAlignment="1">
      <alignment horizontal="right" vertical="center" wrapText="1"/>
    </xf>
    <xf numFmtId="3" fontId="4" fillId="2" borderId="11" xfId="0" applyNumberFormat="1" applyFont="1" applyFill="1" applyBorder="1" applyAlignment="1">
      <alignment horizontal="right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vertical="center" wrapText="1"/>
    </xf>
    <xf numFmtId="164" fontId="4" fillId="2" borderId="4" xfId="1" applyNumberFormat="1" applyFont="1" applyFill="1" applyBorder="1" applyAlignment="1">
      <alignment vertical="center" wrapText="1"/>
    </xf>
    <xf numFmtId="43" fontId="4" fillId="2" borderId="5" xfId="1" applyFont="1" applyFill="1" applyBorder="1" applyAlignment="1">
      <alignment vertical="center" wrapText="1"/>
    </xf>
    <xf numFmtId="164" fontId="4" fillId="2" borderId="4" xfId="1" applyNumberFormat="1" applyFont="1" applyFill="1" applyBorder="1" applyAlignment="1">
      <alignment horizontal="right" vertical="center" wrapText="1"/>
    </xf>
    <xf numFmtId="164" fontId="4" fillId="2" borderId="9" xfId="1" applyNumberFormat="1" applyFont="1" applyFill="1" applyBorder="1" applyAlignment="1">
      <alignment horizontal="right" vertical="center" wrapText="1"/>
    </xf>
    <xf numFmtId="43" fontId="4" fillId="2" borderId="10" xfId="1" applyFont="1" applyFill="1" applyBorder="1" applyAlignment="1">
      <alignment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vertical="center" wrapText="1"/>
    </xf>
    <xf numFmtId="43" fontId="4" fillId="3" borderId="0" xfId="1" applyFont="1" applyFill="1" applyBorder="1" applyAlignment="1">
      <alignment vertical="center" wrapText="1"/>
    </xf>
    <xf numFmtId="43" fontId="4" fillId="3" borderId="5" xfId="1" applyFont="1" applyFill="1" applyBorder="1" applyAlignment="1">
      <alignment vertical="center" wrapText="1"/>
    </xf>
    <xf numFmtId="43" fontId="4" fillId="3" borderId="11" xfId="1" applyFont="1" applyFill="1" applyBorder="1" applyAlignment="1">
      <alignment vertical="center" wrapText="1"/>
    </xf>
    <xf numFmtId="43" fontId="4" fillId="3" borderId="10" xfId="1" applyFont="1" applyFill="1" applyBorder="1" applyAlignment="1">
      <alignment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vertical="center" wrapText="1"/>
    </xf>
    <xf numFmtId="43" fontId="4" fillId="3" borderId="4" xfId="1" applyFont="1" applyFill="1" applyBorder="1" applyAlignment="1">
      <alignment vertical="center" wrapText="1"/>
    </xf>
    <xf numFmtId="43" fontId="4" fillId="3" borderId="9" xfId="1" applyFont="1" applyFill="1" applyBorder="1" applyAlignment="1">
      <alignment vertical="center" wrapText="1"/>
    </xf>
    <xf numFmtId="164" fontId="4" fillId="0" borderId="5" xfId="1" applyNumberFormat="1" applyFont="1" applyFill="1" applyBorder="1" applyAlignment="1">
      <alignment vertical="center" wrapText="1"/>
    </xf>
    <xf numFmtId="164" fontId="4" fillId="0" borderId="10" xfId="1" applyNumberFormat="1" applyFont="1" applyFill="1" applyBorder="1" applyAlignment="1">
      <alignment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vertical="center" wrapText="1"/>
    </xf>
    <xf numFmtId="3" fontId="4" fillId="0" borderId="4" xfId="0" applyNumberFormat="1" applyFont="1" applyFill="1" applyBorder="1" applyAlignment="1">
      <alignment horizontal="right" vertical="center" wrapText="1"/>
    </xf>
    <xf numFmtId="0" fontId="4" fillId="0" borderId="4" xfId="0" applyFont="1" applyFill="1" applyBorder="1" applyAlignment="1">
      <alignment horizontal="right" vertical="center" wrapText="1"/>
    </xf>
    <xf numFmtId="3" fontId="4" fillId="0" borderId="9" xfId="0" applyNumberFormat="1" applyFont="1" applyFill="1" applyBorder="1" applyAlignment="1">
      <alignment horizontal="right" vertical="center" wrapText="1"/>
    </xf>
    <xf numFmtId="164" fontId="4" fillId="0" borderId="4" xfId="1" applyNumberFormat="1" applyFont="1" applyFill="1" applyBorder="1" applyAlignment="1">
      <alignment vertical="center" wrapText="1"/>
    </xf>
    <xf numFmtId="164" fontId="4" fillId="0" borderId="9" xfId="1" applyNumberFormat="1" applyFont="1" applyFill="1" applyBorder="1" applyAlignment="1">
      <alignment vertical="center" wrapText="1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2" fillId="0" borderId="5" xfId="0" applyFont="1" applyBorder="1" applyAlignment="1">
      <alignment horizontal="right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right" vertical="center" readingOrder="2"/>
    </xf>
    <xf numFmtId="0" fontId="3" fillId="0" borderId="4" xfId="0" applyFont="1" applyBorder="1" applyAlignment="1">
      <alignment horizontal="center" vertical="center" readingOrder="2"/>
    </xf>
    <xf numFmtId="0" fontId="2" fillId="0" borderId="4" xfId="0" applyFont="1" applyBorder="1" applyAlignment="1">
      <alignment horizontal="right" vertical="center" readingOrder="2"/>
    </xf>
    <xf numFmtId="0" fontId="3" fillId="0" borderId="4" xfId="0" applyFont="1" applyBorder="1" applyAlignment="1">
      <alignment horizontal="right" vertical="center" readingOrder="2"/>
    </xf>
    <xf numFmtId="0" fontId="3" fillId="0" borderId="0" xfId="0" applyFont="1" applyBorder="1" applyAlignment="1">
      <alignment horizontal="right" vertical="center" readingOrder="2"/>
    </xf>
    <xf numFmtId="0" fontId="2" fillId="0" borderId="0" xfId="0" applyFont="1" applyAlignment="1">
      <alignment vertical="center" readingOrder="2"/>
    </xf>
    <xf numFmtId="0" fontId="4" fillId="4" borderId="2" xfId="0" applyFont="1" applyFill="1" applyBorder="1" applyAlignment="1">
      <alignment horizontal="center" vertical="center" wrapText="1" readingOrder="2"/>
    </xf>
    <xf numFmtId="0" fontId="4" fillId="4" borderId="6" xfId="0" applyFont="1" applyFill="1" applyBorder="1" applyAlignment="1">
      <alignment horizontal="center" vertical="center" wrapText="1" readingOrder="2"/>
    </xf>
    <xf numFmtId="0" fontId="4" fillId="4" borderId="3" xfId="0" applyFont="1" applyFill="1" applyBorder="1" applyAlignment="1">
      <alignment horizontal="center" vertical="center" wrapText="1" readingOrder="2"/>
    </xf>
    <xf numFmtId="0" fontId="3" fillId="4" borderId="3" xfId="0" applyFont="1" applyFill="1" applyBorder="1" applyAlignment="1">
      <alignment horizontal="center" vertical="center" wrapText="1" readingOrder="2"/>
    </xf>
    <xf numFmtId="0" fontId="4" fillId="4" borderId="4" xfId="0" applyFont="1" applyFill="1" applyBorder="1" applyAlignment="1">
      <alignment horizontal="center" vertical="center" wrapText="1" readingOrder="2"/>
    </xf>
    <xf numFmtId="0" fontId="4" fillId="4" borderId="0" xfId="0" applyFont="1" applyFill="1" applyBorder="1" applyAlignment="1">
      <alignment horizontal="center" vertical="center" wrapText="1" readingOrder="2"/>
    </xf>
    <xf numFmtId="0" fontId="4" fillId="4" borderId="5" xfId="0" applyFont="1" applyFill="1" applyBorder="1" applyAlignment="1">
      <alignment horizontal="center" vertical="center" wrapText="1" readingOrder="2"/>
    </xf>
    <xf numFmtId="0" fontId="5" fillId="0" borderId="2" xfId="0" applyFont="1" applyBorder="1" applyAlignment="1">
      <alignment horizontal="center" vertical="center" wrapText="1" readingOrder="2"/>
    </xf>
    <xf numFmtId="0" fontId="4" fillId="0" borderId="2" xfId="0" applyFont="1" applyFill="1" applyBorder="1" applyAlignment="1">
      <alignment horizontal="center" vertical="center" wrapText="1" readingOrder="2"/>
    </xf>
    <xf numFmtId="0" fontId="4" fillId="0" borderId="6" xfId="0" applyFont="1" applyFill="1" applyBorder="1" applyAlignment="1">
      <alignment horizontal="center" vertical="center" wrapText="1" readingOrder="2"/>
    </xf>
    <xf numFmtId="0" fontId="4" fillId="0" borderId="3" xfId="0" applyFont="1" applyFill="1" applyBorder="1" applyAlignment="1">
      <alignment horizontal="center" vertical="center" wrapText="1" readingOrder="2"/>
    </xf>
    <xf numFmtId="0" fontId="4" fillId="0" borderId="4" xfId="0" applyFont="1" applyBorder="1" applyAlignment="1">
      <alignment horizontal="center" vertical="center" wrapText="1" readingOrder="2"/>
    </xf>
    <xf numFmtId="0" fontId="4" fillId="0" borderId="4" xfId="0" applyFont="1" applyFill="1" applyBorder="1" applyAlignment="1">
      <alignment horizontal="center" vertical="center" wrapText="1" readingOrder="2"/>
    </xf>
    <xf numFmtId="0" fontId="4" fillId="0" borderId="0" xfId="0" applyFont="1" applyFill="1" applyBorder="1" applyAlignment="1">
      <alignment horizontal="center" vertical="center" wrapText="1" readingOrder="2"/>
    </xf>
    <xf numFmtId="164" fontId="4" fillId="0" borderId="5" xfId="1" applyNumberFormat="1" applyFont="1" applyFill="1" applyBorder="1" applyAlignment="1">
      <alignment horizontal="center" vertical="center" wrapText="1" readingOrder="2"/>
    </xf>
    <xf numFmtId="164" fontId="4" fillId="0" borderId="4" xfId="1" applyNumberFormat="1" applyFont="1" applyFill="1" applyBorder="1" applyAlignment="1">
      <alignment horizontal="center" vertical="center" wrapText="1" readingOrder="2"/>
    </xf>
    <xf numFmtId="43" fontId="4" fillId="0" borderId="5" xfId="1" applyFont="1" applyFill="1" applyBorder="1" applyAlignment="1">
      <alignment horizontal="center" vertical="center" wrapText="1" readingOrder="2"/>
    </xf>
    <xf numFmtId="164" fontId="4" fillId="0" borderId="0" xfId="1" applyNumberFormat="1" applyFont="1" applyFill="1" applyBorder="1" applyAlignment="1">
      <alignment horizontal="center" vertical="center" wrapText="1" readingOrder="2"/>
    </xf>
    <xf numFmtId="43" fontId="4" fillId="0" borderId="0" xfId="1" applyFont="1" applyFill="1" applyBorder="1" applyAlignment="1">
      <alignment horizontal="center" vertical="center" wrapText="1" readingOrder="2"/>
    </xf>
    <xf numFmtId="43" fontId="4" fillId="0" borderId="4" xfId="1" applyFont="1" applyFill="1" applyBorder="1" applyAlignment="1">
      <alignment horizontal="center" vertical="center" wrapText="1" readingOrder="2"/>
    </xf>
    <xf numFmtId="3" fontId="4" fillId="0" borderId="4" xfId="0" applyNumberFormat="1" applyFont="1" applyFill="1" applyBorder="1" applyAlignment="1">
      <alignment horizontal="center" vertical="center" wrapText="1" readingOrder="2"/>
    </xf>
    <xf numFmtId="3" fontId="4" fillId="0" borderId="0" xfId="0" applyNumberFormat="1" applyFont="1" applyFill="1" applyBorder="1" applyAlignment="1">
      <alignment horizontal="center" vertical="center" wrapText="1" readingOrder="2"/>
    </xf>
    <xf numFmtId="3" fontId="4" fillId="0" borderId="0" xfId="1" applyNumberFormat="1" applyFont="1" applyFill="1" applyBorder="1" applyAlignment="1">
      <alignment horizontal="center" vertical="center" wrapText="1" readingOrder="2"/>
    </xf>
    <xf numFmtId="0" fontId="4" fillId="0" borderId="1" xfId="0" applyFont="1" applyBorder="1" applyAlignment="1">
      <alignment horizontal="center" vertical="center" wrapText="1" readingOrder="2"/>
    </xf>
    <xf numFmtId="3" fontId="4" fillId="0" borderId="9" xfId="0" applyNumberFormat="1" applyFont="1" applyFill="1" applyBorder="1" applyAlignment="1">
      <alignment horizontal="center" vertical="center" wrapText="1" readingOrder="2"/>
    </xf>
    <xf numFmtId="0" fontId="4" fillId="0" borderId="11" xfId="0" applyFont="1" applyFill="1" applyBorder="1" applyAlignment="1">
      <alignment horizontal="center" vertical="center" wrapText="1" readingOrder="2"/>
    </xf>
    <xf numFmtId="164" fontId="4" fillId="0" borderId="10" xfId="1" applyNumberFormat="1" applyFont="1" applyFill="1" applyBorder="1" applyAlignment="1">
      <alignment horizontal="center" vertical="center" wrapText="1" readingOrder="2"/>
    </xf>
    <xf numFmtId="3" fontId="4" fillId="0" borderId="11" xfId="0" applyNumberFormat="1" applyFont="1" applyFill="1" applyBorder="1" applyAlignment="1">
      <alignment horizontal="center" vertical="center" wrapText="1" readingOrder="2"/>
    </xf>
    <xf numFmtId="164" fontId="4" fillId="0" borderId="9" xfId="1" applyNumberFormat="1" applyFont="1" applyFill="1" applyBorder="1" applyAlignment="1">
      <alignment horizontal="center" vertical="center" wrapText="1" readingOrder="2"/>
    </xf>
    <xf numFmtId="43" fontId="4" fillId="0" borderId="10" xfId="1" applyFont="1" applyFill="1" applyBorder="1" applyAlignment="1">
      <alignment horizontal="center" vertical="center" wrapText="1" readingOrder="2"/>
    </xf>
    <xf numFmtId="164" fontId="4" fillId="0" borderId="11" xfId="1" applyNumberFormat="1" applyFont="1" applyFill="1" applyBorder="1" applyAlignment="1">
      <alignment horizontal="center" vertical="center" wrapText="1" readingOrder="2"/>
    </xf>
    <xf numFmtId="43" fontId="4" fillId="0" borderId="11" xfId="1" applyFont="1" applyFill="1" applyBorder="1" applyAlignment="1">
      <alignment horizontal="center" vertical="center" wrapText="1" readingOrder="2"/>
    </xf>
    <xf numFmtId="43" fontId="4" fillId="0" borderId="9" xfId="1" applyFont="1" applyFill="1" applyBorder="1" applyAlignment="1">
      <alignment horizontal="center" vertical="center" wrapText="1" readingOrder="2"/>
    </xf>
    <xf numFmtId="0" fontId="4" fillId="4" borderId="7" xfId="0" applyFont="1" applyFill="1" applyBorder="1" applyAlignment="1">
      <alignment horizontal="center" vertical="center" wrapText="1" readingOrder="2"/>
    </xf>
    <xf numFmtId="0" fontId="4" fillId="0" borderId="2" xfId="0" applyFont="1" applyBorder="1" applyAlignment="1">
      <alignment horizontal="left" vertical="center" wrapText="1" readingOrder="2"/>
    </xf>
    <xf numFmtId="0" fontId="5" fillId="0" borderId="2" xfId="0" applyFont="1" applyBorder="1" applyAlignment="1">
      <alignment horizontal="right" vertical="center" wrapText="1" readingOrder="2"/>
    </xf>
    <xf numFmtId="0" fontId="4" fillId="0" borderId="4" xfId="0" applyFont="1" applyBorder="1" applyAlignment="1">
      <alignment horizontal="right" vertical="center" wrapText="1" readingOrder="2"/>
    </xf>
    <xf numFmtId="0" fontId="5" fillId="0" borderId="1" xfId="0" applyFont="1" applyBorder="1" applyAlignment="1">
      <alignment horizontal="right" vertical="center" wrapText="1" readingOrder="2"/>
    </xf>
    <xf numFmtId="0" fontId="4" fillId="2" borderId="7" xfId="0" applyFont="1" applyFill="1" applyBorder="1" applyAlignment="1">
      <alignment horizontal="center" vertical="center" wrapText="1" readingOrder="2"/>
    </xf>
    <xf numFmtId="0" fontId="4" fillId="2" borderId="3" xfId="0" applyFont="1" applyFill="1" applyBorder="1" applyAlignment="1">
      <alignment horizontal="center" vertical="center" wrapText="1" readingOrder="2"/>
    </xf>
    <xf numFmtId="0" fontId="4" fillId="3" borderId="6" xfId="0" applyFont="1" applyFill="1" applyBorder="1" applyAlignment="1">
      <alignment horizontal="center" vertical="center" wrapText="1" readingOrder="2"/>
    </xf>
    <xf numFmtId="0" fontId="4" fillId="0" borderId="6" xfId="0" applyFont="1" applyBorder="1" applyAlignment="1">
      <alignment horizontal="center" vertical="center" wrapText="1" readingOrder="2"/>
    </xf>
    <xf numFmtId="0" fontId="3" fillId="0" borderId="6" xfId="0" applyFont="1" applyBorder="1" applyAlignment="1">
      <alignment horizontal="center" wrapText="1" readingOrder="2"/>
    </xf>
    <xf numFmtId="0" fontId="4" fillId="0" borderId="3" xfId="0" applyFont="1" applyBorder="1" applyAlignment="1">
      <alignment horizontal="center" vertical="center" wrapText="1" readingOrder="2"/>
    </xf>
    <xf numFmtId="0" fontId="3" fillId="0" borderId="0" xfId="0" applyFont="1" applyAlignment="1">
      <alignment horizontal="right" readingOrder="2"/>
    </xf>
    <xf numFmtId="0" fontId="4" fillId="2" borderId="2" xfId="0" applyFont="1" applyFill="1" applyBorder="1" applyAlignment="1">
      <alignment horizontal="center" vertical="center" wrapText="1" readingOrder="2"/>
    </xf>
    <xf numFmtId="0" fontId="4" fillId="2" borderId="6" xfId="0" applyFont="1" applyFill="1" applyBorder="1" applyAlignment="1">
      <alignment horizontal="center" vertical="center" wrapText="1" readingOrder="2"/>
    </xf>
    <xf numFmtId="0" fontId="4" fillId="3" borderId="2" xfId="0" applyFont="1" applyFill="1" applyBorder="1" applyAlignment="1">
      <alignment horizontal="center" vertical="center" wrapText="1" readingOrder="2"/>
    </xf>
    <xf numFmtId="0" fontId="4" fillId="3" borderId="3" xfId="0" applyFont="1" applyFill="1" applyBorder="1" applyAlignment="1">
      <alignment horizontal="center" vertical="center" wrapText="1" readingOrder="2"/>
    </xf>
    <xf numFmtId="0" fontId="3" fillId="0" borderId="9" xfId="0" applyFont="1" applyBorder="1" applyAlignment="1">
      <alignment horizontal="center" readingOrder="2"/>
    </xf>
    <xf numFmtId="0" fontId="3" fillId="0" borderId="11" xfId="0" applyFont="1" applyBorder="1" applyAlignment="1">
      <alignment horizontal="center" readingOrder="2"/>
    </xf>
    <xf numFmtId="0" fontId="3" fillId="0" borderId="10" xfId="0" applyFont="1" applyBorder="1" applyAlignment="1">
      <alignment horizontal="center" readingOrder="2"/>
    </xf>
    <xf numFmtId="0" fontId="4" fillId="4" borderId="7" xfId="0" applyFont="1" applyFill="1" applyBorder="1" applyAlignment="1">
      <alignment horizontal="center" vertical="center" wrapText="1" readingOrder="2"/>
    </xf>
    <xf numFmtId="0" fontId="4" fillId="4" borderId="12" xfId="0" applyFont="1" applyFill="1" applyBorder="1" applyAlignment="1">
      <alignment horizontal="center" vertical="center" wrapText="1" readingOrder="2"/>
    </xf>
    <xf numFmtId="0" fontId="7" fillId="0" borderId="2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6" fillId="4" borderId="9" xfId="0" applyFont="1" applyFill="1" applyBorder="1" applyAlignment="1">
      <alignment horizontal="center" vertical="center" readingOrder="2"/>
    </xf>
    <xf numFmtId="0" fontId="6" fillId="4" borderId="11" xfId="0" applyFont="1" applyFill="1" applyBorder="1" applyAlignment="1">
      <alignment horizontal="center" vertical="center" readingOrder="2"/>
    </xf>
    <xf numFmtId="0" fontId="6" fillId="4" borderId="10" xfId="0" applyFont="1" applyFill="1" applyBorder="1" applyAlignment="1">
      <alignment horizontal="center" vertical="center" readingOrder="2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FFFFCC"/>
      <color rgb="FF00FF00"/>
      <color rgb="FF00CC00"/>
      <color rgb="FF0000FF"/>
      <color rgb="FF009900"/>
      <color rgb="FFCCFFCC"/>
      <color rgb="FFCCFF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323850</xdr:colOff>
      <xdr:row>0</xdr:row>
      <xdr:rowOff>0</xdr:rowOff>
    </xdr:from>
    <xdr:to>
      <xdr:col>5</xdr:col>
      <xdr:colOff>379731</xdr:colOff>
      <xdr:row>3</xdr:row>
      <xdr:rowOff>104775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9A23798-439C-D84A-8688-2115BB8051A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52650" y="0"/>
          <a:ext cx="1570356" cy="5334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124811</xdr:colOff>
      <xdr:row>1</xdr:row>
      <xdr:rowOff>13137</xdr:rowOff>
    </xdr:from>
    <xdr:to>
      <xdr:col>1</xdr:col>
      <xdr:colOff>985345</xdr:colOff>
      <xdr:row>2</xdr:row>
      <xdr:rowOff>137948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3234" y="71752"/>
          <a:ext cx="860534" cy="3446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4:U33"/>
  <sheetViews>
    <sheetView showGridLines="0" tabSelected="1" zoomScaleNormal="100" workbookViewId="0">
      <selection activeCell="S50" sqref="S50"/>
    </sheetView>
  </sheetViews>
  <sheetFormatPr defaultColWidth="9.140625" defaultRowHeight="11.25" x14ac:dyDescent="0.2"/>
  <cols>
    <col min="1" max="4" width="9.140625" style="1"/>
    <col min="5" max="5" width="13.5703125" style="1" customWidth="1"/>
    <col min="6" max="6" width="6" style="2" customWidth="1"/>
    <col min="7" max="7" width="6" style="2" hidden="1" customWidth="1"/>
    <col min="8" max="8" width="5.85546875" style="2" customWidth="1"/>
    <col min="9" max="9" width="5.7109375" style="2" customWidth="1"/>
    <col min="10" max="10" width="6" style="2" customWidth="1"/>
    <col min="11" max="11" width="6.42578125" style="2" customWidth="1"/>
    <col min="12" max="15" width="6" style="2" customWidth="1"/>
    <col min="16" max="16" width="7" style="2" customWidth="1"/>
    <col min="17" max="21" width="5.85546875" style="2" customWidth="1"/>
    <col min="22" max="16384" width="9.140625" style="1"/>
  </cols>
  <sheetData>
    <row r="4" spans="5:21" x14ac:dyDescent="0.2">
      <c r="E4" s="3"/>
      <c r="F4" s="155" t="s">
        <v>47</v>
      </c>
      <c r="G4" s="156"/>
      <c r="H4" s="156"/>
      <c r="I4" s="156"/>
      <c r="J4" s="157"/>
      <c r="K4" s="155" t="s">
        <v>50</v>
      </c>
      <c r="L4" s="157"/>
      <c r="M4" s="4"/>
      <c r="N4" s="4"/>
      <c r="O4" s="155" t="s">
        <v>91</v>
      </c>
      <c r="P4" s="157"/>
      <c r="Q4" s="155" t="s">
        <v>92</v>
      </c>
      <c r="R4" s="157"/>
      <c r="S4" s="155" t="s">
        <v>51</v>
      </c>
      <c r="T4" s="156"/>
      <c r="U4" s="157"/>
    </row>
    <row r="5" spans="5:21" s="5" customFormat="1" ht="20.25" customHeight="1" x14ac:dyDescent="0.15">
      <c r="E5" s="140"/>
      <c r="F5" s="144" t="s">
        <v>62</v>
      </c>
      <c r="G5" s="145"/>
      <c r="H5" s="146" t="s">
        <v>63</v>
      </c>
      <c r="I5" s="146" t="s">
        <v>64</v>
      </c>
      <c r="J5" s="139" t="s">
        <v>65</v>
      </c>
      <c r="K5" s="13" t="s">
        <v>85</v>
      </c>
      <c r="L5" s="13" t="s">
        <v>86</v>
      </c>
      <c r="M5" s="147" t="s">
        <v>74</v>
      </c>
      <c r="N5" s="147" t="s">
        <v>87</v>
      </c>
      <c r="O5" s="148" t="s">
        <v>70</v>
      </c>
      <c r="P5" s="144" t="s">
        <v>69</v>
      </c>
      <c r="Q5" s="147" t="s">
        <v>79</v>
      </c>
      <c r="R5" s="147" t="s">
        <v>80</v>
      </c>
      <c r="S5" s="147" t="s">
        <v>88</v>
      </c>
      <c r="T5" s="147" t="s">
        <v>89</v>
      </c>
      <c r="U5" s="149" t="s">
        <v>90</v>
      </c>
    </row>
    <row r="6" spans="5:21" s="5" customFormat="1" ht="18.75" hidden="1" customHeight="1" x14ac:dyDescent="0.25">
      <c r="E6" s="117"/>
      <c r="F6" s="45" t="s">
        <v>0</v>
      </c>
      <c r="G6" s="42" t="s">
        <v>1</v>
      </c>
      <c r="H6" s="43" t="s">
        <v>2</v>
      </c>
      <c r="I6" s="43" t="s">
        <v>3</v>
      </c>
      <c r="J6" s="44" t="s">
        <v>4</v>
      </c>
      <c r="K6" s="6" t="s">
        <v>5</v>
      </c>
      <c r="L6" s="6" t="s">
        <v>6</v>
      </c>
      <c r="M6" s="6" t="s">
        <v>7</v>
      </c>
      <c r="N6" s="6" t="s">
        <v>14</v>
      </c>
      <c r="O6" s="6" t="s">
        <v>8</v>
      </c>
      <c r="P6" s="45" t="s">
        <v>15</v>
      </c>
      <c r="Q6" s="6" t="s">
        <v>10</v>
      </c>
      <c r="R6" s="6" t="s">
        <v>11</v>
      </c>
      <c r="S6" s="6" t="s">
        <v>12</v>
      </c>
      <c r="T6" s="6" t="s">
        <v>13</v>
      </c>
      <c r="U6" s="16" t="s">
        <v>9</v>
      </c>
    </row>
    <row r="7" spans="5:21" s="5" customFormat="1" ht="18.75" customHeight="1" x14ac:dyDescent="0.25">
      <c r="E7" s="117" t="s">
        <v>81</v>
      </c>
      <c r="F7" s="45" t="s">
        <v>16</v>
      </c>
      <c r="G7" s="42"/>
      <c r="H7" s="43" t="s">
        <v>17</v>
      </c>
      <c r="I7" s="43" t="s">
        <v>18</v>
      </c>
      <c r="J7" s="44" t="s">
        <v>22</v>
      </c>
      <c r="K7" s="6" t="s">
        <v>19</v>
      </c>
      <c r="L7" s="6" t="s">
        <v>21</v>
      </c>
      <c r="M7" s="6" t="s">
        <v>20</v>
      </c>
      <c r="N7" s="6" t="s">
        <v>23</v>
      </c>
      <c r="O7" s="6" t="s">
        <v>24</v>
      </c>
      <c r="P7" s="45" t="s">
        <v>25</v>
      </c>
      <c r="Q7" s="6" t="s">
        <v>26</v>
      </c>
      <c r="R7" s="6" t="s">
        <v>27</v>
      </c>
      <c r="S7" s="6" t="s">
        <v>28</v>
      </c>
      <c r="T7" s="6" t="s">
        <v>29</v>
      </c>
      <c r="U7" s="16" t="s">
        <v>30</v>
      </c>
    </row>
    <row r="8" spans="5:21" s="5" customFormat="1" ht="17.25" customHeight="1" x14ac:dyDescent="0.25">
      <c r="E8" s="141" t="s">
        <v>82</v>
      </c>
      <c r="F8" s="23"/>
      <c r="G8" s="17"/>
      <c r="H8" s="18"/>
      <c r="I8" s="18"/>
      <c r="J8" s="21"/>
      <c r="K8" s="19"/>
      <c r="L8" s="19"/>
      <c r="M8" s="19"/>
      <c r="N8" s="19"/>
      <c r="O8" s="19"/>
      <c r="P8" s="23"/>
      <c r="Q8" s="19"/>
      <c r="R8" s="19"/>
      <c r="S8" s="19"/>
      <c r="T8" s="19"/>
      <c r="U8" s="20"/>
    </row>
    <row r="9" spans="5:21" s="5" customFormat="1" ht="17.25" customHeight="1" x14ac:dyDescent="0.25">
      <c r="E9" s="142" t="s">
        <v>52</v>
      </c>
      <c r="F9" s="24">
        <v>365</v>
      </c>
      <c r="G9" s="10">
        <v>365</v>
      </c>
      <c r="H9" s="9"/>
      <c r="I9" s="9"/>
      <c r="J9" s="31">
        <f>F9+H9</f>
        <v>365</v>
      </c>
      <c r="K9" s="28">
        <v>250</v>
      </c>
      <c r="L9" s="8">
        <v>254</v>
      </c>
      <c r="M9" s="8">
        <v>153</v>
      </c>
      <c r="N9" s="27">
        <f>L9/M9</f>
        <v>1.6601307189542485</v>
      </c>
      <c r="O9" s="28">
        <f>P9-M9</f>
        <v>212</v>
      </c>
      <c r="P9" s="24">
        <f>F9+H9+I9</f>
        <v>365</v>
      </c>
      <c r="Q9" s="8">
        <f>L9-K9</f>
        <v>4</v>
      </c>
      <c r="R9" s="28">
        <f>L9-M9</f>
        <v>101</v>
      </c>
      <c r="S9" s="27">
        <f>K9/J9*100</f>
        <v>68.493150684931507</v>
      </c>
      <c r="T9" s="27">
        <f>L9/J9*100</f>
        <v>69.589041095890408</v>
      </c>
      <c r="U9" s="40">
        <f>L9/P9*100</f>
        <v>69.589041095890408</v>
      </c>
    </row>
    <row r="10" spans="5:21" s="5" customFormat="1" ht="17.25" customHeight="1" x14ac:dyDescent="0.25">
      <c r="E10" s="142" t="s">
        <v>58</v>
      </c>
      <c r="F10" s="25">
        <v>7717</v>
      </c>
      <c r="G10" s="11">
        <v>7717</v>
      </c>
      <c r="H10" s="14">
        <v>0</v>
      </c>
      <c r="I10" s="14">
        <v>160</v>
      </c>
      <c r="J10" s="31">
        <f t="shared" ref="J10:J17" si="0">F10+H10</f>
        <v>7717</v>
      </c>
      <c r="K10" s="30">
        <v>1233</v>
      </c>
      <c r="L10" s="15">
        <v>1233</v>
      </c>
      <c r="M10" s="15">
        <v>1167</v>
      </c>
      <c r="N10" s="27">
        <f t="shared" ref="N10:N17" si="1">L10/M10</f>
        <v>1.0565552699228791</v>
      </c>
      <c r="O10" s="28">
        <f t="shared" ref="O10:O17" si="2">P10-M10</f>
        <v>6710</v>
      </c>
      <c r="P10" s="29">
        <f t="shared" ref="P10:P16" si="3">F10+H10+I10</f>
        <v>7877</v>
      </c>
      <c r="Q10" s="8">
        <f t="shared" ref="Q10:Q16" si="4">L10-K10</f>
        <v>0</v>
      </c>
      <c r="R10" s="28">
        <f t="shared" ref="R10:R16" si="5">L10-M10</f>
        <v>66</v>
      </c>
      <c r="S10" s="27">
        <f t="shared" ref="S10:S17" si="6">K10/J10*100</f>
        <v>15.97771154593754</v>
      </c>
      <c r="T10" s="27">
        <f t="shared" ref="T10:T17" si="7">L10/J10*100</f>
        <v>15.97771154593754</v>
      </c>
      <c r="U10" s="40">
        <f t="shared" ref="U10:U17" si="8">L10/P10*100</f>
        <v>15.653167449536626</v>
      </c>
    </row>
    <row r="11" spans="5:21" s="5" customFormat="1" ht="17.25" customHeight="1" x14ac:dyDescent="0.25">
      <c r="E11" s="142" t="s">
        <v>53</v>
      </c>
      <c r="F11" s="25">
        <v>13909</v>
      </c>
      <c r="G11" s="11">
        <v>14134</v>
      </c>
      <c r="H11" s="14">
        <v>225</v>
      </c>
      <c r="I11" s="14">
        <v>0</v>
      </c>
      <c r="J11" s="31">
        <f t="shared" si="0"/>
        <v>14134</v>
      </c>
      <c r="K11" s="30">
        <v>11009</v>
      </c>
      <c r="L11" s="15">
        <v>10856</v>
      </c>
      <c r="M11" s="15">
        <v>7011</v>
      </c>
      <c r="N11" s="27">
        <f t="shared" si="1"/>
        <v>1.5484239052916844</v>
      </c>
      <c r="O11" s="28">
        <f t="shared" si="2"/>
        <v>7123</v>
      </c>
      <c r="P11" s="29">
        <f t="shared" si="3"/>
        <v>14134</v>
      </c>
      <c r="Q11" s="8">
        <f t="shared" si="4"/>
        <v>-153</v>
      </c>
      <c r="R11" s="28">
        <f t="shared" si="5"/>
        <v>3845</v>
      </c>
      <c r="S11" s="27">
        <f t="shared" si="6"/>
        <v>77.890193858780236</v>
      </c>
      <c r="T11" s="27">
        <f t="shared" si="7"/>
        <v>76.807697750106129</v>
      </c>
      <c r="U11" s="40">
        <f t="shared" si="8"/>
        <v>76.807697750106129</v>
      </c>
    </row>
    <row r="12" spans="5:21" s="5" customFormat="1" ht="17.25" customHeight="1" x14ac:dyDescent="0.25">
      <c r="E12" s="142" t="s">
        <v>83</v>
      </c>
      <c r="F12" s="25">
        <v>3485</v>
      </c>
      <c r="G12" s="11">
        <v>3485</v>
      </c>
      <c r="H12" s="14"/>
      <c r="I12" s="14"/>
      <c r="J12" s="31">
        <f t="shared" si="0"/>
        <v>3485</v>
      </c>
      <c r="K12" s="30">
        <v>2815</v>
      </c>
      <c r="L12" s="15">
        <v>2862</v>
      </c>
      <c r="M12" s="15">
        <v>2952</v>
      </c>
      <c r="N12" s="27">
        <f t="shared" si="1"/>
        <v>0.96951219512195119</v>
      </c>
      <c r="O12" s="28">
        <f t="shared" si="2"/>
        <v>533</v>
      </c>
      <c r="P12" s="29">
        <f t="shared" si="3"/>
        <v>3485</v>
      </c>
      <c r="Q12" s="8">
        <f t="shared" si="4"/>
        <v>47</v>
      </c>
      <c r="R12" s="28">
        <f t="shared" si="5"/>
        <v>-90</v>
      </c>
      <c r="S12" s="27">
        <f t="shared" si="6"/>
        <v>80.774748923959834</v>
      </c>
      <c r="T12" s="27">
        <f t="shared" si="7"/>
        <v>82.123385939741752</v>
      </c>
      <c r="U12" s="40">
        <f t="shared" si="8"/>
        <v>82.123385939741752</v>
      </c>
    </row>
    <row r="13" spans="5:21" s="5" customFormat="1" ht="17.25" customHeight="1" x14ac:dyDescent="0.25">
      <c r="E13" s="142" t="s">
        <v>55</v>
      </c>
      <c r="F13" s="25">
        <v>1370</v>
      </c>
      <c r="G13" s="11">
        <v>1370</v>
      </c>
      <c r="H13" s="14"/>
      <c r="I13" s="14"/>
      <c r="J13" s="31">
        <f t="shared" si="0"/>
        <v>1370</v>
      </c>
      <c r="K13" s="30">
        <v>1091</v>
      </c>
      <c r="L13" s="7">
        <v>988</v>
      </c>
      <c r="M13" s="7">
        <v>781</v>
      </c>
      <c r="N13" s="27">
        <f t="shared" si="1"/>
        <v>1.265044814340589</v>
      </c>
      <c r="O13" s="28">
        <f t="shared" si="2"/>
        <v>589</v>
      </c>
      <c r="P13" s="29">
        <f t="shared" si="3"/>
        <v>1370</v>
      </c>
      <c r="Q13" s="8">
        <f t="shared" si="4"/>
        <v>-103</v>
      </c>
      <c r="R13" s="28">
        <f t="shared" si="5"/>
        <v>207</v>
      </c>
      <c r="S13" s="27">
        <f t="shared" si="6"/>
        <v>79.635036496350367</v>
      </c>
      <c r="T13" s="27">
        <f t="shared" si="7"/>
        <v>72.116788321167874</v>
      </c>
      <c r="U13" s="40">
        <f t="shared" si="8"/>
        <v>72.116788321167874</v>
      </c>
    </row>
    <row r="14" spans="5:21" s="5" customFormat="1" ht="17.25" customHeight="1" x14ac:dyDescent="0.25">
      <c r="E14" s="142" t="s">
        <v>57</v>
      </c>
      <c r="F14" s="22">
        <v>898</v>
      </c>
      <c r="G14" s="12">
        <v>898</v>
      </c>
      <c r="H14" s="14"/>
      <c r="I14" s="14"/>
      <c r="J14" s="31">
        <f t="shared" si="0"/>
        <v>898</v>
      </c>
      <c r="K14" s="30">
        <v>677</v>
      </c>
      <c r="L14" s="7">
        <v>616</v>
      </c>
      <c r="M14" s="7">
        <v>186</v>
      </c>
      <c r="N14" s="27">
        <f t="shared" si="1"/>
        <v>3.3118279569892475</v>
      </c>
      <c r="O14" s="28">
        <f t="shared" si="2"/>
        <v>712</v>
      </c>
      <c r="P14" s="24">
        <f t="shared" si="3"/>
        <v>898</v>
      </c>
      <c r="Q14" s="8">
        <f t="shared" si="4"/>
        <v>-61</v>
      </c>
      <c r="R14" s="28">
        <f t="shared" si="5"/>
        <v>430</v>
      </c>
      <c r="S14" s="27">
        <f t="shared" si="6"/>
        <v>75.389755011135861</v>
      </c>
      <c r="T14" s="27">
        <f t="shared" si="7"/>
        <v>68.596881959910917</v>
      </c>
      <c r="U14" s="40">
        <f t="shared" si="8"/>
        <v>68.596881959910917</v>
      </c>
    </row>
    <row r="15" spans="5:21" s="5" customFormat="1" ht="17.25" customHeight="1" x14ac:dyDescent="0.25">
      <c r="E15" s="142" t="s">
        <v>56</v>
      </c>
      <c r="F15" s="25">
        <v>1252</v>
      </c>
      <c r="G15" s="11">
        <v>1552</v>
      </c>
      <c r="H15" s="14">
        <v>300</v>
      </c>
      <c r="I15" s="14">
        <v>0</v>
      </c>
      <c r="J15" s="31">
        <f t="shared" si="0"/>
        <v>1552</v>
      </c>
      <c r="K15" s="30">
        <v>940</v>
      </c>
      <c r="L15" s="7">
        <v>982</v>
      </c>
      <c r="M15" s="7">
        <v>337</v>
      </c>
      <c r="N15" s="27">
        <f t="shared" si="1"/>
        <v>2.913946587537092</v>
      </c>
      <c r="O15" s="28">
        <f t="shared" si="2"/>
        <v>1215</v>
      </c>
      <c r="P15" s="29">
        <f t="shared" si="3"/>
        <v>1552</v>
      </c>
      <c r="Q15" s="8">
        <f t="shared" si="4"/>
        <v>42</v>
      </c>
      <c r="R15" s="28">
        <f t="shared" si="5"/>
        <v>645</v>
      </c>
      <c r="S15" s="27">
        <f t="shared" si="6"/>
        <v>60.567010309278345</v>
      </c>
      <c r="T15" s="27">
        <f t="shared" si="7"/>
        <v>63.273195876288653</v>
      </c>
      <c r="U15" s="40">
        <f t="shared" si="8"/>
        <v>63.273195876288653</v>
      </c>
    </row>
    <row r="16" spans="5:21" s="5" customFormat="1" ht="17.25" customHeight="1" x14ac:dyDescent="0.25">
      <c r="E16" s="142" t="s">
        <v>59</v>
      </c>
      <c r="F16" s="25">
        <v>1650</v>
      </c>
      <c r="G16" s="11">
        <v>1650</v>
      </c>
      <c r="H16" s="14"/>
      <c r="I16" s="14"/>
      <c r="J16" s="31">
        <f t="shared" si="0"/>
        <v>1650</v>
      </c>
      <c r="K16" s="30">
        <v>1255</v>
      </c>
      <c r="L16" s="15">
        <v>1179</v>
      </c>
      <c r="M16" s="7">
        <v>841</v>
      </c>
      <c r="N16" s="27">
        <f t="shared" si="1"/>
        <v>1.4019024970273484</v>
      </c>
      <c r="O16" s="28">
        <f t="shared" si="2"/>
        <v>809</v>
      </c>
      <c r="P16" s="29">
        <f t="shared" si="3"/>
        <v>1650</v>
      </c>
      <c r="Q16" s="8">
        <f t="shared" si="4"/>
        <v>-76</v>
      </c>
      <c r="R16" s="28">
        <f t="shared" si="5"/>
        <v>338</v>
      </c>
      <c r="S16" s="27">
        <f t="shared" si="6"/>
        <v>76.060606060606062</v>
      </c>
      <c r="T16" s="27">
        <f t="shared" si="7"/>
        <v>71.454545454545453</v>
      </c>
      <c r="U16" s="40">
        <f t="shared" si="8"/>
        <v>71.454545454545453</v>
      </c>
    </row>
    <row r="17" spans="5:21" s="5" customFormat="1" ht="17.25" customHeight="1" x14ac:dyDescent="0.25">
      <c r="E17" s="143" t="s">
        <v>84</v>
      </c>
      <c r="F17" s="26">
        <f>SUM(F8:F16)</f>
        <v>30646</v>
      </c>
      <c r="G17" s="32">
        <f t="shared" ref="G17:I17" si="9">SUM(G8:G16)</f>
        <v>31171</v>
      </c>
      <c r="H17" s="33">
        <f t="shared" si="9"/>
        <v>525</v>
      </c>
      <c r="I17" s="33">
        <f t="shared" si="9"/>
        <v>160</v>
      </c>
      <c r="J17" s="34">
        <f t="shared" si="0"/>
        <v>31171</v>
      </c>
      <c r="K17" s="35">
        <f t="shared" ref="K17:M17" si="10">SUM(K8:K16)</f>
        <v>19270</v>
      </c>
      <c r="L17" s="36">
        <f t="shared" si="10"/>
        <v>18970</v>
      </c>
      <c r="M17" s="36">
        <f t="shared" si="10"/>
        <v>13428</v>
      </c>
      <c r="N17" s="37">
        <f t="shared" si="1"/>
        <v>1.4127196901995829</v>
      </c>
      <c r="O17" s="38">
        <f t="shared" si="2"/>
        <v>17903</v>
      </c>
      <c r="P17" s="26">
        <f>SUM(P8:P16)</f>
        <v>31331</v>
      </c>
      <c r="Q17" s="39">
        <f t="shared" ref="Q17:R17" si="11">SUM(Q8:Q16)</f>
        <v>-300</v>
      </c>
      <c r="R17" s="35">
        <f t="shared" si="11"/>
        <v>5542</v>
      </c>
      <c r="S17" s="37">
        <f t="shared" si="6"/>
        <v>61.82028167206699</v>
      </c>
      <c r="T17" s="37">
        <f t="shared" si="7"/>
        <v>60.857848641365372</v>
      </c>
      <c r="U17" s="41">
        <f t="shared" si="8"/>
        <v>60.547062015256458</v>
      </c>
    </row>
    <row r="20" spans="5:21" x14ac:dyDescent="0.2">
      <c r="E20" s="3"/>
      <c r="F20" s="155" t="s">
        <v>47</v>
      </c>
      <c r="G20" s="156"/>
      <c r="H20" s="156"/>
      <c r="I20" s="156"/>
      <c r="J20" s="157"/>
      <c r="K20" s="155" t="s">
        <v>50</v>
      </c>
      <c r="L20" s="157"/>
      <c r="M20" s="150"/>
      <c r="N20" s="150"/>
      <c r="O20" s="155" t="s">
        <v>91</v>
      </c>
      <c r="P20" s="157"/>
      <c r="Q20" s="155" t="s">
        <v>92</v>
      </c>
      <c r="R20" s="157"/>
      <c r="S20" s="155" t="s">
        <v>51</v>
      </c>
      <c r="T20" s="156"/>
      <c r="U20" s="157"/>
    </row>
    <row r="21" spans="5:21" s="5" customFormat="1" ht="20.25" customHeight="1" x14ac:dyDescent="0.15">
      <c r="E21" s="140"/>
      <c r="F21" s="114" t="s">
        <v>62</v>
      </c>
      <c r="G21" s="115"/>
      <c r="H21" s="115" t="s">
        <v>63</v>
      </c>
      <c r="I21" s="115" t="s">
        <v>64</v>
      </c>
      <c r="J21" s="116" t="s">
        <v>65</v>
      </c>
      <c r="K21" s="151" t="s">
        <v>85</v>
      </c>
      <c r="L21" s="152" t="s">
        <v>86</v>
      </c>
      <c r="M21" s="152" t="s">
        <v>74</v>
      </c>
      <c r="N21" s="145" t="s">
        <v>87</v>
      </c>
      <c r="O21" s="148" t="s">
        <v>70</v>
      </c>
      <c r="P21" s="115" t="s">
        <v>69</v>
      </c>
      <c r="Q21" s="147" t="s">
        <v>79</v>
      </c>
      <c r="R21" s="147" t="s">
        <v>80</v>
      </c>
      <c r="S21" s="153" t="s">
        <v>93</v>
      </c>
      <c r="T21" s="146" t="s">
        <v>89</v>
      </c>
      <c r="U21" s="154" t="s">
        <v>90</v>
      </c>
    </row>
    <row r="22" spans="5:21" s="5" customFormat="1" ht="18.75" hidden="1" customHeight="1" x14ac:dyDescent="0.25">
      <c r="E22" s="117"/>
      <c r="F22" s="82" t="s">
        <v>0</v>
      </c>
      <c r="G22" s="47" t="s">
        <v>1</v>
      </c>
      <c r="H22" s="47" t="s">
        <v>2</v>
      </c>
      <c r="I22" s="47" t="s">
        <v>3</v>
      </c>
      <c r="J22" s="46" t="s">
        <v>4</v>
      </c>
      <c r="K22" s="63" t="s">
        <v>5</v>
      </c>
      <c r="L22" s="57" t="s">
        <v>6</v>
      </c>
      <c r="M22" s="57" t="s">
        <v>7</v>
      </c>
      <c r="N22" s="42" t="s">
        <v>14</v>
      </c>
      <c r="O22" s="82" t="s">
        <v>8</v>
      </c>
      <c r="P22" s="47" t="s">
        <v>15</v>
      </c>
      <c r="Q22" s="47" t="s">
        <v>10</v>
      </c>
      <c r="R22" s="47" t="s">
        <v>11</v>
      </c>
      <c r="S22" s="76" t="s">
        <v>12</v>
      </c>
      <c r="T22" s="43" t="s">
        <v>13</v>
      </c>
      <c r="U22" s="70" t="s">
        <v>9</v>
      </c>
    </row>
    <row r="23" spans="5:21" s="5" customFormat="1" ht="18.75" customHeight="1" x14ac:dyDescent="0.25">
      <c r="E23" s="117" t="s">
        <v>81</v>
      </c>
      <c r="F23" s="82" t="s">
        <v>16</v>
      </c>
      <c r="G23" s="47"/>
      <c r="H23" s="47" t="s">
        <v>17</v>
      </c>
      <c r="I23" s="47" t="s">
        <v>18</v>
      </c>
      <c r="J23" s="46" t="s">
        <v>22</v>
      </c>
      <c r="K23" s="63" t="s">
        <v>19</v>
      </c>
      <c r="L23" s="57" t="s">
        <v>21</v>
      </c>
      <c r="M23" s="57" t="s">
        <v>20</v>
      </c>
      <c r="N23" s="42" t="s">
        <v>23</v>
      </c>
      <c r="O23" s="82" t="s">
        <v>24</v>
      </c>
      <c r="P23" s="47" t="s">
        <v>25</v>
      </c>
      <c r="Q23" s="47" t="s">
        <v>26</v>
      </c>
      <c r="R23" s="47" t="s">
        <v>27</v>
      </c>
      <c r="S23" s="76" t="s">
        <v>28</v>
      </c>
      <c r="T23" s="43" t="s">
        <v>29</v>
      </c>
      <c r="U23" s="70" t="s">
        <v>30</v>
      </c>
    </row>
    <row r="24" spans="5:21" s="5" customFormat="1" ht="17.25" customHeight="1" x14ac:dyDescent="0.25">
      <c r="E24" s="141" t="s">
        <v>82</v>
      </c>
      <c r="F24" s="83"/>
      <c r="G24" s="49"/>
      <c r="H24" s="49"/>
      <c r="I24" s="49"/>
      <c r="J24" s="48"/>
      <c r="K24" s="64"/>
      <c r="L24" s="58"/>
      <c r="M24" s="58"/>
      <c r="N24" s="17"/>
      <c r="O24" s="83"/>
      <c r="P24" s="49"/>
      <c r="Q24" s="49"/>
      <c r="R24" s="49"/>
      <c r="S24" s="77"/>
      <c r="T24" s="18"/>
      <c r="U24" s="71"/>
    </row>
    <row r="25" spans="5:21" s="5" customFormat="1" ht="17.25" customHeight="1" x14ac:dyDescent="0.25">
      <c r="E25" s="142" t="s">
        <v>52</v>
      </c>
      <c r="F25" s="84">
        <v>365</v>
      </c>
      <c r="G25" s="50">
        <v>365</v>
      </c>
      <c r="H25" s="50"/>
      <c r="I25" s="50"/>
      <c r="J25" s="80">
        <f>F25+H25</f>
        <v>365</v>
      </c>
      <c r="K25" s="65">
        <v>250</v>
      </c>
      <c r="L25" s="59">
        <v>254</v>
      </c>
      <c r="M25" s="59">
        <v>153</v>
      </c>
      <c r="N25" s="66">
        <f>L25/M25</f>
        <v>1.6601307189542485</v>
      </c>
      <c r="O25" s="88">
        <f>P25-M25</f>
        <v>212</v>
      </c>
      <c r="P25" s="50">
        <f>F25+H25+I25</f>
        <v>365</v>
      </c>
      <c r="Q25" s="50">
        <f>L25-K25</f>
        <v>4</v>
      </c>
      <c r="R25" s="51">
        <f>L25-M25</f>
        <v>101</v>
      </c>
      <c r="S25" s="78">
        <f>K25/J25*100</f>
        <v>68.493150684931507</v>
      </c>
      <c r="T25" s="72">
        <f>L25/J25*100</f>
        <v>69.589041095890408</v>
      </c>
      <c r="U25" s="73">
        <f>L25/P25*100</f>
        <v>69.589041095890408</v>
      </c>
    </row>
    <row r="26" spans="5:21" s="5" customFormat="1" ht="17.25" customHeight="1" x14ac:dyDescent="0.25">
      <c r="E26" s="142" t="s">
        <v>58</v>
      </c>
      <c r="F26" s="85">
        <v>7717</v>
      </c>
      <c r="G26" s="53">
        <v>7717</v>
      </c>
      <c r="H26" s="52">
        <v>0</v>
      </c>
      <c r="I26" s="52">
        <v>160</v>
      </c>
      <c r="J26" s="80">
        <f t="shared" ref="J26:J33" si="12">F26+H26</f>
        <v>7717</v>
      </c>
      <c r="K26" s="67">
        <v>1233</v>
      </c>
      <c r="L26" s="60">
        <v>1233</v>
      </c>
      <c r="M26" s="60">
        <v>1167</v>
      </c>
      <c r="N26" s="66">
        <f t="shared" ref="N26:N33" si="13">L26/M26</f>
        <v>1.0565552699228791</v>
      </c>
      <c r="O26" s="88">
        <f t="shared" ref="O26:O33" si="14">P26-M26</f>
        <v>6710</v>
      </c>
      <c r="P26" s="51">
        <f t="shared" ref="P26:P32" si="15">F26+H26+I26</f>
        <v>7877</v>
      </c>
      <c r="Q26" s="50">
        <f t="shared" ref="Q26:Q32" si="16">L26-K26</f>
        <v>0</v>
      </c>
      <c r="R26" s="51">
        <f t="shared" ref="R26:R32" si="17">L26-M26</f>
        <v>66</v>
      </c>
      <c r="S26" s="78">
        <f t="shared" ref="S26:S33" si="18">K26/J26*100</f>
        <v>15.97771154593754</v>
      </c>
      <c r="T26" s="72">
        <f t="shared" ref="T26:T33" si="19">L26/J26*100</f>
        <v>15.97771154593754</v>
      </c>
      <c r="U26" s="73">
        <f t="shared" ref="U26:U33" si="20">L26/P26*100</f>
        <v>15.653167449536626</v>
      </c>
    </row>
    <row r="27" spans="5:21" s="5" customFormat="1" ht="17.25" customHeight="1" x14ac:dyDescent="0.25">
      <c r="E27" s="142" t="s">
        <v>53</v>
      </c>
      <c r="F27" s="85">
        <v>13909</v>
      </c>
      <c r="G27" s="53">
        <v>14134</v>
      </c>
      <c r="H27" s="52">
        <v>225</v>
      </c>
      <c r="I27" s="52">
        <v>0</v>
      </c>
      <c r="J27" s="80">
        <f t="shared" si="12"/>
        <v>14134</v>
      </c>
      <c r="K27" s="67">
        <v>11009</v>
      </c>
      <c r="L27" s="60">
        <v>10856</v>
      </c>
      <c r="M27" s="60">
        <v>7011</v>
      </c>
      <c r="N27" s="66">
        <f t="shared" si="13"/>
        <v>1.5484239052916844</v>
      </c>
      <c r="O27" s="88">
        <f t="shared" si="14"/>
        <v>7123</v>
      </c>
      <c r="P27" s="51">
        <f t="shared" si="15"/>
        <v>14134</v>
      </c>
      <c r="Q27" s="50">
        <f t="shared" si="16"/>
        <v>-153</v>
      </c>
      <c r="R27" s="51">
        <f t="shared" si="17"/>
        <v>3845</v>
      </c>
      <c r="S27" s="78">
        <f t="shared" si="18"/>
        <v>77.890193858780236</v>
      </c>
      <c r="T27" s="72">
        <f t="shared" si="19"/>
        <v>76.807697750106129</v>
      </c>
      <c r="U27" s="73">
        <f t="shared" si="20"/>
        <v>76.807697750106129</v>
      </c>
    </row>
    <row r="28" spans="5:21" s="5" customFormat="1" ht="17.25" customHeight="1" x14ac:dyDescent="0.25">
      <c r="E28" s="142" t="s">
        <v>83</v>
      </c>
      <c r="F28" s="85">
        <v>3485</v>
      </c>
      <c r="G28" s="53">
        <v>3485</v>
      </c>
      <c r="H28" s="52"/>
      <c r="I28" s="52"/>
      <c r="J28" s="80">
        <f t="shared" si="12"/>
        <v>3485</v>
      </c>
      <c r="K28" s="67">
        <v>2815</v>
      </c>
      <c r="L28" s="60">
        <v>2862</v>
      </c>
      <c r="M28" s="60">
        <v>2952</v>
      </c>
      <c r="N28" s="66">
        <f t="shared" si="13"/>
        <v>0.96951219512195119</v>
      </c>
      <c r="O28" s="88">
        <f t="shared" si="14"/>
        <v>533</v>
      </c>
      <c r="P28" s="51">
        <f t="shared" si="15"/>
        <v>3485</v>
      </c>
      <c r="Q28" s="50">
        <f t="shared" si="16"/>
        <v>47</v>
      </c>
      <c r="R28" s="51">
        <f t="shared" si="17"/>
        <v>-90</v>
      </c>
      <c r="S28" s="78">
        <f t="shared" si="18"/>
        <v>80.774748923959834</v>
      </c>
      <c r="T28" s="72">
        <f t="shared" si="19"/>
        <v>82.123385939741752</v>
      </c>
      <c r="U28" s="73">
        <f t="shared" si="20"/>
        <v>82.123385939741752</v>
      </c>
    </row>
    <row r="29" spans="5:21" s="5" customFormat="1" ht="17.25" customHeight="1" x14ac:dyDescent="0.25">
      <c r="E29" s="142" t="s">
        <v>55</v>
      </c>
      <c r="F29" s="85">
        <v>1370</v>
      </c>
      <c r="G29" s="53">
        <v>1370</v>
      </c>
      <c r="H29" s="52"/>
      <c r="I29" s="52"/>
      <c r="J29" s="80">
        <f t="shared" si="12"/>
        <v>1370</v>
      </c>
      <c r="K29" s="67">
        <v>1091</v>
      </c>
      <c r="L29" s="61">
        <v>988</v>
      </c>
      <c r="M29" s="61">
        <v>781</v>
      </c>
      <c r="N29" s="66">
        <f t="shared" si="13"/>
        <v>1.265044814340589</v>
      </c>
      <c r="O29" s="88">
        <f t="shared" si="14"/>
        <v>589</v>
      </c>
      <c r="P29" s="51">
        <f t="shared" si="15"/>
        <v>1370</v>
      </c>
      <c r="Q29" s="50">
        <f t="shared" si="16"/>
        <v>-103</v>
      </c>
      <c r="R29" s="51">
        <f t="shared" si="17"/>
        <v>207</v>
      </c>
      <c r="S29" s="78">
        <f t="shared" si="18"/>
        <v>79.635036496350367</v>
      </c>
      <c r="T29" s="72">
        <f t="shared" si="19"/>
        <v>72.116788321167874</v>
      </c>
      <c r="U29" s="73">
        <f t="shared" si="20"/>
        <v>72.116788321167874</v>
      </c>
    </row>
    <row r="30" spans="5:21" s="5" customFormat="1" ht="17.25" customHeight="1" x14ac:dyDescent="0.25">
      <c r="E30" s="142" t="s">
        <v>57</v>
      </c>
      <c r="F30" s="86">
        <v>898</v>
      </c>
      <c r="G30" s="52">
        <v>898</v>
      </c>
      <c r="H30" s="52"/>
      <c r="I30" s="52"/>
      <c r="J30" s="80">
        <f t="shared" si="12"/>
        <v>898</v>
      </c>
      <c r="K30" s="67">
        <v>677</v>
      </c>
      <c r="L30" s="61">
        <v>616</v>
      </c>
      <c r="M30" s="61">
        <v>186</v>
      </c>
      <c r="N30" s="66">
        <f t="shared" si="13"/>
        <v>3.3118279569892475</v>
      </c>
      <c r="O30" s="88">
        <f t="shared" si="14"/>
        <v>712</v>
      </c>
      <c r="P30" s="50">
        <f t="shared" si="15"/>
        <v>898</v>
      </c>
      <c r="Q30" s="50">
        <f t="shared" si="16"/>
        <v>-61</v>
      </c>
      <c r="R30" s="51">
        <f t="shared" si="17"/>
        <v>430</v>
      </c>
      <c r="S30" s="78">
        <f t="shared" si="18"/>
        <v>75.389755011135861</v>
      </c>
      <c r="T30" s="72">
        <f t="shared" si="19"/>
        <v>68.596881959910917</v>
      </c>
      <c r="U30" s="73">
        <f t="shared" si="20"/>
        <v>68.596881959910917</v>
      </c>
    </row>
    <row r="31" spans="5:21" s="5" customFormat="1" ht="17.25" customHeight="1" x14ac:dyDescent="0.25">
      <c r="E31" s="142" t="s">
        <v>56</v>
      </c>
      <c r="F31" s="85">
        <v>1252</v>
      </c>
      <c r="G31" s="53">
        <v>1552</v>
      </c>
      <c r="H31" s="52">
        <v>300</v>
      </c>
      <c r="I31" s="52">
        <v>0</v>
      </c>
      <c r="J31" s="80">
        <f t="shared" si="12"/>
        <v>1552</v>
      </c>
      <c r="K31" s="67">
        <v>940</v>
      </c>
      <c r="L31" s="61">
        <v>982</v>
      </c>
      <c r="M31" s="61">
        <v>337</v>
      </c>
      <c r="N31" s="66">
        <f t="shared" si="13"/>
        <v>2.913946587537092</v>
      </c>
      <c r="O31" s="88">
        <f t="shared" si="14"/>
        <v>1215</v>
      </c>
      <c r="P31" s="51">
        <f t="shared" si="15"/>
        <v>1552</v>
      </c>
      <c r="Q31" s="50">
        <f t="shared" si="16"/>
        <v>42</v>
      </c>
      <c r="R31" s="51">
        <f t="shared" si="17"/>
        <v>645</v>
      </c>
      <c r="S31" s="78">
        <f t="shared" si="18"/>
        <v>60.567010309278345</v>
      </c>
      <c r="T31" s="72">
        <f t="shared" si="19"/>
        <v>63.273195876288653</v>
      </c>
      <c r="U31" s="73">
        <f t="shared" si="20"/>
        <v>63.273195876288653</v>
      </c>
    </row>
    <row r="32" spans="5:21" s="5" customFormat="1" ht="17.25" customHeight="1" x14ac:dyDescent="0.25">
      <c r="E32" s="142" t="s">
        <v>59</v>
      </c>
      <c r="F32" s="85">
        <v>1650</v>
      </c>
      <c r="G32" s="53">
        <v>1650</v>
      </c>
      <c r="H32" s="52"/>
      <c r="I32" s="52"/>
      <c r="J32" s="80">
        <f t="shared" si="12"/>
        <v>1650</v>
      </c>
      <c r="K32" s="67">
        <v>1255</v>
      </c>
      <c r="L32" s="60">
        <v>1179</v>
      </c>
      <c r="M32" s="61">
        <v>841</v>
      </c>
      <c r="N32" s="66">
        <f t="shared" si="13"/>
        <v>1.4019024970273484</v>
      </c>
      <c r="O32" s="88">
        <f t="shared" si="14"/>
        <v>809</v>
      </c>
      <c r="P32" s="51">
        <f t="shared" si="15"/>
        <v>1650</v>
      </c>
      <c r="Q32" s="50">
        <f t="shared" si="16"/>
        <v>-76</v>
      </c>
      <c r="R32" s="51">
        <f t="shared" si="17"/>
        <v>338</v>
      </c>
      <c r="S32" s="78">
        <f t="shared" si="18"/>
        <v>76.060606060606062</v>
      </c>
      <c r="T32" s="72">
        <f t="shared" si="19"/>
        <v>71.454545454545453</v>
      </c>
      <c r="U32" s="73">
        <f t="shared" si="20"/>
        <v>71.454545454545453</v>
      </c>
    </row>
    <row r="33" spans="5:21" s="5" customFormat="1" ht="17.25" customHeight="1" x14ac:dyDescent="0.25">
      <c r="E33" s="143" t="s">
        <v>84</v>
      </c>
      <c r="F33" s="87">
        <f>SUM(F24:F32)</f>
        <v>30646</v>
      </c>
      <c r="G33" s="56">
        <f t="shared" ref="G33:I33" si="21">SUM(G24:G32)</f>
        <v>31171</v>
      </c>
      <c r="H33" s="54">
        <f t="shared" si="21"/>
        <v>525</v>
      </c>
      <c r="I33" s="54">
        <f t="shared" si="21"/>
        <v>160</v>
      </c>
      <c r="J33" s="81">
        <f t="shared" si="12"/>
        <v>31171</v>
      </c>
      <c r="K33" s="68">
        <f t="shared" ref="K33:M33" si="22">SUM(K24:K32)</f>
        <v>19270</v>
      </c>
      <c r="L33" s="62">
        <f t="shared" si="22"/>
        <v>18970</v>
      </c>
      <c r="M33" s="62">
        <f t="shared" si="22"/>
        <v>13428</v>
      </c>
      <c r="N33" s="69">
        <f t="shared" si="13"/>
        <v>1.4127196901995829</v>
      </c>
      <c r="O33" s="89">
        <f t="shared" si="14"/>
        <v>17903</v>
      </c>
      <c r="P33" s="56">
        <f>SUM(P24:P32)</f>
        <v>31331</v>
      </c>
      <c r="Q33" s="54">
        <f t="shared" ref="Q33:R33" si="23">SUM(Q24:Q32)</f>
        <v>-300</v>
      </c>
      <c r="R33" s="55">
        <f t="shared" si="23"/>
        <v>5542</v>
      </c>
      <c r="S33" s="79">
        <f t="shared" si="18"/>
        <v>61.82028167206699</v>
      </c>
      <c r="T33" s="74">
        <f t="shared" si="19"/>
        <v>60.857848641365372</v>
      </c>
      <c r="U33" s="75">
        <f t="shared" si="20"/>
        <v>60.547062015256458</v>
      </c>
    </row>
  </sheetData>
  <mergeCells count="10">
    <mergeCell ref="F4:J4"/>
    <mergeCell ref="K4:L4"/>
    <mergeCell ref="O4:P4"/>
    <mergeCell ref="Q4:R4"/>
    <mergeCell ref="S4:U4"/>
    <mergeCell ref="F20:J20"/>
    <mergeCell ref="K20:L20"/>
    <mergeCell ref="O20:P20"/>
    <mergeCell ref="Q20:R20"/>
    <mergeCell ref="S20:U20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S25"/>
  <sheetViews>
    <sheetView showGridLines="0" topLeftCell="A10" zoomScale="130" zoomScaleNormal="130" zoomScaleSheetLayoutView="130" workbookViewId="0">
      <selection activeCell="I12" sqref="I12"/>
    </sheetView>
  </sheetViews>
  <sheetFormatPr defaultColWidth="9.140625" defaultRowHeight="11.25" x14ac:dyDescent="0.25"/>
  <cols>
    <col min="1" max="1" width="3.5703125" style="5" customWidth="1"/>
    <col min="2" max="2" width="15.7109375" style="5" customWidth="1"/>
    <col min="3" max="18" width="6.5703125" style="90" customWidth="1"/>
    <col min="19" max="16384" width="9.140625" style="5"/>
  </cols>
  <sheetData>
    <row r="1" spans="2:19" ht="4.5" customHeight="1" x14ac:dyDescent="0.25"/>
    <row r="2" spans="2:19" ht="17.25" customHeight="1" x14ac:dyDescent="0.2">
      <c r="B2" s="160" t="s">
        <v>66</v>
      </c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  <c r="O2" s="161"/>
      <c r="P2" s="161"/>
      <c r="Q2" s="161"/>
      <c r="R2" s="162"/>
    </row>
    <row r="3" spans="2:19" x14ac:dyDescent="0.25">
      <c r="B3" s="102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92"/>
    </row>
    <row r="4" spans="2:19" s="91" customFormat="1" ht="10.5" customHeight="1" x14ac:dyDescent="0.25">
      <c r="B4" s="103" t="s">
        <v>42</v>
      </c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104" t="s">
        <v>45</v>
      </c>
      <c r="P4" s="104"/>
      <c r="Q4" s="104"/>
      <c r="R4" s="95"/>
    </row>
    <row r="5" spans="2:19" s="91" customFormat="1" ht="10.5" customHeight="1" x14ac:dyDescent="0.25">
      <c r="B5" s="103" t="s">
        <v>43</v>
      </c>
      <c r="C5" s="104"/>
      <c r="D5" s="104"/>
      <c r="E5" s="104"/>
      <c r="F5" s="104"/>
      <c r="G5" s="104"/>
      <c r="H5" s="104"/>
      <c r="I5" s="104"/>
      <c r="J5" s="104"/>
      <c r="K5" s="104"/>
      <c r="L5" s="104"/>
      <c r="M5" s="104"/>
      <c r="N5" s="104"/>
      <c r="O5" s="104" t="s">
        <v>46</v>
      </c>
      <c r="P5" s="104"/>
      <c r="Q5" s="104"/>
      <c r="R5" s="95"/>
    </row>
    <row r="6" spans="2:19" s="91" customFormat="1" ht="10.5" customHeight="1" x14ac:dyDescent="0.25">
      <c r="B6" s="103" t="s">
        <v>67</v>
      </c>
      <c r="C6" s="104"/>
      <c r="D6" s="104"/>
      <c r="E6" s="104"/>
      <c r="F6" s="104"/>
      <c r="G6" s="104"/>
      <c r="H6" s="104"/>
      <c r="I6" s="104"/>
      <c r="J6" s="104"/>
      <c r="K6" s="104"/>
      <c r="L6" s="104"/>
      <c r="M6" s="104"/>
      <c r="N6" s="104"/>
      <c r="O6" s="104"/>
      <c r="P6" s="104"/>
      <c r="Q6" s="104"/>
      <c r="R6" s="95"/>
    </row>
    <row r="7" spans="2:19" s="91" customFormat="1" ht="10.5" customHeight="1" x14ac:dyDescent="0.25">
      <c r="B7" s="103" t="s">
        <v>44</v>
      </c>
      <c r="C7" s="104"/>
      <c r="D7" s="104"/>
      <c r="E7" s="104"/>
      <c r="F7" s="104"/>
      <c r="G7" s="104"/>
      <c r="H7" s="104"/>
      <c r="I7" s="104"/>
      <c r="J7" s="104"/>
      <c r="K7" s="104"/>
      <c r="L7" s="104"/>
      <c r="M7" s="104"/>
      <c r="N7" s="104"/>
      <c r="O7" s="104"/>
      <c r="P7" s="104"/>
      <c r="Q7" s="104"/>
      <c r="R7" s="95"/>
    </row>
    <row r="8" spans="2:19" s="91" customFormat="1" ht="10.5" customHeight="1" x14ac:dyDescent="0.25">
      <c r="B8" s="103" t="s">
        <v>68</v>
      </c>
      <c r="C8" s="104"/>
      <c r="D8" s="104"/>
      <c r="E8" s="104"/>
      <c r="F8" s="104"/>
      <c r="G8" s="104"/>
      <c r="H8" s="104"/>
      <c r="I8" s="104"/>
      <c r="J8" s="104"/>
      <c r="K8" s="104"/>
      <c r="L8" s="104"/>
      <c r="M8" s="104"/>
      <c r="N8" s="104"/>
      <c r="O8" s="104"/>
      <c r="P8" s="104"/>
      <c r="Q8" s="104"/>
      <c r="R8" s="95"/>
    </row>
    <row r="9" spans="2:19" s="91" customFormat="1" ht="9" x14ac:dyDescent="0.25">
      <c r="B9" s="93"/>
      <c r="C9" s="94"/>
      <c r="D9" s="94"/>
      <c r="E9" s="94"/>
      <c r="F9" s="94"/>
      <c r="G9" s="94"/>
      <c r="H9" s="94"/>
      <c r="I9" s="94"/>
      <c r="J9" s="94"/>
      <c r="K9" s="94"/>
      <c r="L9" s="94"/>
      <c r="M9" s="94"/>
      <c r="N9" s="94"/>
      <c r="O9" s="94"/>
      <c r="P9" s="94"/>
      <c r="Q9" s="94"/>
      <c r="R9" s="95"/>
    </row>
    <row r="10" spans="2:19" x14ac:dyDescent="0.25">
      <c r="B10" s="96"/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8"/>
    </row>
    <row r="11" spans="2:19" x14ac:dyDescent="0.25">
      <c r="B11" s="101"/>
      <c r="C11" s="163" t="s">
        <v>47</v>
      </c>
      <c r="D11" s="164"/>
      <c r="E11" s="164"/>
      <c r="F11" s="165"/>
      <c r="G11" s="163" t="s">
        <v>48</v>
      </c>
      <c r="H11" s="165"/>
      <c r="I11" s="163" t="s">
        <v>50</v>
      </c>
      <c r="J11" s="164"/>
      <c r="K11" s="164"/>
      <c r="L11" s="165"/>
      <c r="M11" s="163" t="s">
        <v>49</v>
      </c>
      <c r="N11" s="164"/>
      <c r="O11" s="165"/>
      <c r="P11" s="163" t="s">
        <v>51</v>
      </c>
      <c r="Q11" s="164"/>
      <c r="R11" s="165"/>
      <c r="S11" s="105"/>
    </row>
    <row r="12" spans="2:19" ht="20.25" customHeight="1" x14ac:dyDescent="0.25">
      <c r="B12" s="158" t="s">
        <v>81</v>
      </c>
      <c r="C12" s="106" t="s">
        <v>62</v>
      </c>
      <c r="D12" s="107" t="s">
        <v>63</v>
      </c>
      <c r="E12" s="107" t="s">
        <v>64</v>
      </c>
      <c r="F12" s="108" t="s">
        <v>65</v>
      </c>
      <c r="G12" s="107" t="s">
        <v>69</v>
      </c>
      <c r="H12" s="109" t="s">
        <v>70</v>
      </c>
      <c r="I12" s="106" t="s">
        <v>71</v>
      </c>
      <c r="J12" s="107" t="s">
        <v>72</v>
      </c>
      <c r="K12" s="107" t="s">
        <v>79</v>
      </c>
      <c r="L12" s="108" t="s">
        <v>73</v>
      </c>
      <c r="M12" s="107" t="s">
        <v>74</v>
      </c>
      <c r="N12" s="107" t="s">
        <v>80</v>
      </c>
      <c r="O12" s="107" t="s">
        <v>75</v>
      </c>
      <c r="P12" s="106" t="s">
        <v>76</v>
      </c>
      <c r="Q12" s="107" t="s">
        <v>77</v>
      </c>
      <c r="R12" s="107" t="s">
        <v>78</v>
      </c>
      <c r="S12" s="105"/>
    </row>
    <row r="13" spans="2:19" ht="18" x14ac:dyDescent="0.25">
      <c r="B13" s="159"/>
      <c r="C13" s="110" t="s">
        <v>16</v>
      </c>
      <c r="D13" s="111" t="s">
        <v>17</v>
      </c>
      <c r="E13" s="111" t="s">
        <v>18</v>
      </c>
      <c r="F13" s="112" t="s">
        <v>22</v>
      </c>
      <c r="G13" s="111" t="s">
        <v>33</v>
      </c>
      <c r="H13" s="112" t="s">
        <v>34</v>
      </c>
      <c r="I13" s="110" t="s">
        <v>20</v>
      </c>
      <c r="J13" s="111" t="s">
        <v>31</v>
      </c>
      <c r="K13" s="111" t="s">
        <v>35</v>
      </c>
      <c r="L13" s="112" t="s">
        <v>36</v>
      </c>
      <c r="M13" s="111" t="s">
        <v>32</v>
      </c>
      <c r="N13" s="111" t="s">
        <v>37</v>
      </c>
      <c r="O13" s="111" t="s">
        <v>38</v>
      </c>
      <c r="P13" s="110" t="s">
        <v>39</v>
      </c>
      <c r="Q13" s="111" t="s">
        <v>40</v>
      </c>
      <c r="R13" s="112" t="s">
        <v>41</v>
      </c>
      <c r="S13" s="105"/>
    </row>
    <row r="14" spans="2:19" ht="21" customHeight="1" x14ac:dyDescent="0.25">
      <c r="B14" s="113" t="s">
        <v>61</v>
      </c>
      <c r="C14" s="114"/>
      <c r="D14" s="115"/>
      <c r="E14" s="115"/>
      <c r="F14" s="116"/>
      <c r="G14" s="115"/>
      <c r="H14" s="116"/>
      <c r="I14" s="114"/>
      <c r="J14" s="115"/>
      <c r="K14" s="115"/>
      <c r="L14" s="116"/>
      <c r="M14" s="115"/>
      <c r="N14" s="115"/>
      <c r="O14" s="115"/>
      <c r="P14" s="114"/>
      <c r="Q14" s="115"/>
      <c r="R14" s="116"/>
      <c r="S14" s="105"/>
    </row>
    <row r="15" spans="2:19" ht="21" customHeight="1" x14ac:dyDescent="0.25">
      <c r="B15" s="117" t="s">
        <v>52</v>
      </c>
      <c r="C15" s="118">
        <v>365</v>
      </c>
      <c r="D15" s="119"/>
      <c r="E15" s="119"/>
      <c r="F15" s="120">
        <f t="shared" ref="F15:F23" si="0">C15+D15</f>
        <v>365</v>
      </c>
      <c r="G15" s="119">
        <f t="shared" ref="G15:G22" si="1">C15+D15+E15</f>
        <v>365</v>
      </c>
      <c r="H15" s="120">
        <f t="shared" ref="H15:H23" si="2">G15-M15</f>
        <v>212</v>
      </c>
      <c r="I15" s="121">
        <v>250</v>
      </c>
      <c r="J15" s="119">
        <v>254</v>
      </c>
      <c r="K15" s="119">
        <f t="shared" ref="K15:K22" si="3">J15-I15</f>
        <v>4</v>
      </c>
      <c r="L15" s="122">
        <f>J15/I15</f>
        <v>1.016</v>
      </c>
      <c r="M15" s="119">
        <v>153</v>
      </c>
      <c r="N15" s="123">
        <f>J15-M15</f>
        <v>101</v>
      </c>
      <c r="O15" s="124">
        <f>J15/M15</f>
        <v>1.6601307189542485</v>
      </c>
      <c r="P15" s="125">
        <f t="shared" ref="P15:P23" si="4">I15/F15*100</f>
        <v>68.493150684931507</v>
      </c>
      <c r="Q15" s="124">
        <f t="shared" ref="Q15:Q23" si="5">J15/F15*100</f>
        <v>69.589041095890408</v>
      </c>
      <c r="R15" s="122">
        <f t="shared" ref="R15:R23" si="6">J15/G15*100</f>
        <v>69.589041095890408</v>
      </c>
      <c r="S15" s="105"/>
    </row>
    <row r="16" spans="2:19" ht="21" customHeight="1" x14ac:dyDescent="0.25">
      <c r="B16" s="117" t="s">
        <v>58</v>
      </c>
      <c r="C16" s="126">
        <v>7717</v>
      </c>
      <c r="D16" s="119">
        <v>0</v>
      </c>
      <c r="E16" s="119">
        <v>160</v>
      </c>
      <c r="F16" s="120">
        <f t="shared" si="0"/>
        <v>7717</v>
      </c>
      <c r="G16" s="123">
        <f t="shared" si="1"/>
        <v>7877</v>
      </c>
      <c r="H16" s="120">
        <f t="shared" si="2"/>
        <v>6710</v>
      </c>
      <c r="I16" s="121">
        <v>1233</v>
      </c>
      <c r="J16" s="127">
        <v>1233</v>
      </c>
      <c r="K16" s="119">
        <f t="shared" si="3"/>
        <v>0</v>
      </c>
      <c r="L16" s="122">
        <f t="shared" ref="L16:L23" si="7">J16/I16</f>
        <v>1</v>
      </c>
      <c r="M16" s="127">
        <v>1167</v>
      </c>
      <c r="N16" s="123">
        <f t="shared" ref="N16:N23" si="8">J16-M16</f>
        <v>66</v>
      </c>
      <c r="O16" s="124">
        <f t="shared" ref="O16:O23" si="9">J16/M16</f>
        <v>1.0565552699228791</v>
      </c>
      <c r="P16" s="125">
        <f t="shared" si="4"/>
        <v>15.97771154593754</v>
      </c>
      <c r="Q16" s="124">
        <f t="shared" si="5"/>
        <v>15.97771154593754</v>
      </c>
      <c r="R16" s="122">
        <f t="shared" si="6"/>
        <v>15.653167449536626</v>
      </c>
      <c r="S16" s="105"/>
    </row>
    <row r="17" spans="2:19" ht="21" customHeight="1" x14ac:dyDescent="0.25">
      <c r="B17" s="117" t="s">
        <v>53</v>
      </c>
      <c r="C17" s="126">
        <v>13909</v>
      </c>
      <c r="D17" s="119">
        <v>225</v>
      </c>
      <c r="E17" s="119">
        <v>0</v>
      </c>
      <c r="F17" s="120">
        <f t="shared" si="0"/>
        <v>14134</v>
      </c>
      <c r="G17" s="123">
        <f t="shared" si="1"/>
        <v>14134</v>
      </c>
      <c r="H17" s="120">
        <f t="shared" si="2"/>
        <v>7123</v>
      </c>
      <c r="I17" s="121">
        <v>11009</v>
      </c>
      <c r="J17" s="127">
        <v>10856</v>
      </c>
      <c r="K17" s="119">
        <f t="shared" si="3"/>
        <v>-153</v>
      </c>
      <c r="L17" s="122">
        <f t="shared" si="7"/>
        <v>0.98610227995276589</v>
      </c>
      <c r="M17" s="127">
        <v>7011</v>
      </c>
      <c r="N17" s="123">
        <f t="shared" si="8"/>
        <v>3845</v>
      </c>
      <c r="O17" s="124">
        <f t="shared" si="9"/>
        <v>1.5484239052916844</v>
      </c>
      <c r="P17" s="125">
        <f t="shared" si="4"/>
        <v>77.890193858780236</v>
      </c>
      <c r="Q17" s="124">
        <f t="shared" si="5"/>
        <v>76.807697750106129</v>
      </c>
      <c r="R17" s="122">
        <f t="shared" si="6"/>
        <v>76.807697750106129</v>
      </c>
      <c r="S17" s="105"/>
    </row>
    <row r="18" spans="2:19" ht="21" customHeight="1" x14ac:dyDescent="0.25">
      <c r="B18" s="117" t="s">
        <v>54</v>
      </c>
      <c r="C18" s="126">
        <v>3485</v>
      </c>
      <c r="D18" s="119"/>
      <c r="E18" s="119"/>
      <c r="F18" s="120">
        <f t="shared" si="0"/>
        <v>3485</v>
      </c>
      <c r="G18" s="123">
        <f t="shared" si="1"/>
        <v>3485</v>
      </c>
      <c r="H18" s="120">
        <f t="shared" si="2"/>
        <v>533</v>
      </c>
      <c r="I18" s="121">
        <v>2815</v>
      </c>
      <c r="J18" s="127">
        <v>2862</v>
      </c>
      <c r="K18" s="119">
        <f t="shared" si="3"/>
        <v>47</v>
      </c>
      <c r="L18" s="122">
        <f t="shared" si="7"/>
        <v>1.0166962699822379</v>
      </c>
      <c r="M18" s="127">
        <v>2952</v>
      </c>
      <c r="N18" s="128">
        <f t="shared" si="8"/>
        <v>-90</v>
      </c>
      <c r="O18" s="124">
        <f t="shared" si="9"/>
        <v>0.96951219512195119</v>
      </c>
      <c r="P18" s="125">
        <f t="shared" si="4"/>
        <v>80.774748923959834</v>
      </c>
      <c r="Q18" s="124">
        <f t="shared" si="5"/>
        <v>82.123385939741752</v>
      </c>
      <c r="R18" s="122">
        <f t="shared" si="6"/>
        <v>82.123385939741752</v>
      </c>
      <c r="S18" s="105"/>
    </row>
    <row r="19" spans="2:19" ht="21" customHeight="1" x14ac:dyDescent="0.25">
      <c r="B19" s="117" t="s">
        <v>55</v>
      </c>
      <c r="C19" s="126">
        <v>1370</v>
      </c>
      <c r="D19" s="119"/>
      <c r="E19" s="119"/>
      <c r="F19" s="120">
        <f t="shared" si="0"/>
        <v>1370</v>
      </c>
      <c r="G19" s="123">
        <f t="shared" si="1"/>
        <v>1370</v>
      </c>
      <c r="H19" s="120">
        <f t="shared" si="2"/>
        <v>589</v>
      </c>
      <c r="I19" s="121">
        <v>1091</v>
      </c>
      <c r="J19" s="119">
        <v>988</v>
      </c>
      <c r="K19" s="119">
        <f t="shared" si="3"/>
        <v>-103</v>
      </c>
      <c r="L19" s="122">
        <f t="shared" si="7"/>
        <v>0.90559120073327226</v>
      </c>
      <c r="M19" s="119">
        <v>781</v>
      </c>
      <c r="N19" s="123">
        <f t="shared" si="8"/>
        <v>207</v>
      </c>
      <c r="O19" s="124">
        <f t="shared" si="9"/>
        <v>1.265044814340589</v>
      </c>
      <c r="P19" s="125">
        <f t="shared" si="4"/>
        <v>79.635036496350367</v>
      </c>
      <c r="Q19" s="124">
        <f t="shared" si="5"/>
        <v>72.116788321167874</v>
      </c>
      <c r="R19" s="122">
        <f t="shared" si="6"/>
        <v>72.116788321167874</v>
      </c>
      <c r="S19" s="105"/>
    </row>
    <row r="20" spans="2:19" ht="21" customHeight="1" x14ac:dyDescent="0.25">
      <c r="B20" s="117" t="s">
        <v>57</v>
      </c>
      <c r="C20" s="118">
        <v>898</v>
      </c>
      <c r="D20" s="119"/>
      <c r="E20" s="119"/>
      <c r="F20" s="120">
        <f t="shared" si="0"/>
        <v>898</v>
      </c>
      <c r="G20" s="119">
        <f t="shared" si="1"/>
        <v>898</v>
      </c>
      <c r="H20" s="120">
        <f t="shared" si="2"/>
        <v>712</v>
      </c>
      <c r="I20" s="121">
        <v>677</v>
      </c>
      <c r="J20" s="119">
        <v>616</v>
      </c>
      <c r="K20" s="119">
        <f t="shared" si="3"/>
        <v>-61</v>
      </c>
      <c r="L20" s="122">
        <f t="shared" si="7"/>
        <v>0.9098966026587888</v>
      </c>
      <c r="M20" s="119">
        <v>186</v>
      </c>
      <c r="N20" s="123">
        <f t="shared" si="8"/>
        <v>430</v>
      </c>
      <c r="O20" s="124">
        <f t="shared" si="9"/>
        <v>3.3118279569892475</v>
      </c>
      <c r="P20" s="125">
        <f t="shared" si="4"/>
        <v>75.389755011135861</v>
      </c>
      <c r="Q20" s="124">
        <f t="shared" si="5"/>
        <v>68.596881959910917</v>
      </c>
      <c r="R20" s="122">
        <f t="shared" si="6"/>
        <v>68.596881959910917</v>
      </c>
      <c r="S20" s="105"/>
    </row>
    <row r="21" spans="2:19" ht="21" customHeight="1" x14ac:dyDescent="0.25">
      <c r="B21" s="117" t="s">
        <v>56</v>
      </c>
      <c r="C21" s="126">
        <v>1252</v>
      </c>
      <c r="D21" s="119">
        <v>300</v>
      </c>
      <c r="E21" s="119">
        <v>0</v>
      </c>
      <c r="F21" s="120">
        <f t="shared" si="0"/>
        <v>1552</v>
      </c>
      <c r="G21" s="123">
        <f t="shared" si="1"/>
        <v>1552</v>
      </c>
      <c r="H21" s="120">
        <f t="shared" si="2"/>
        <v>1215</v>
      </c>
      <c r="I21" s="121">
        <v>940</v>
      </c>
      <c r="J21" s="119">
        <v>982</v>
      </c>
      <c r="K21" s="119">
        <f t="shared" si="3"/>
        <v>42</v>
      </c>
      <c r="L21" s="122">
        <f t="shared" si="7"/>
        <v>1.0446808510638297</v>
      </c>
      <c r="M21" s="119">
        <v>337</v>
      </c>
      <c r="N21" s="123">
        <f t="shared" si="8"/>
        <v>645</v>
      </c>
      <c r="O21" s="124">
        <f t="shared" si="9"/>
        <v>2.913946587537092</v>
      </c>
      <c r="P21" s="125">
        <f t="shared" si="4"/>
        <v>60.567010309278345</v>
      </c>
      <c r="Q21" s="124">
        <f t="shared" si="5"/>
        <v>63.273195876288653</v>
      </c>
      <c r="R21" s="122">
        <f t="shared" si="6"/>
        <v>63.273195876288653</v>
      </c>
      <c r="S21" s="105"/>
    </row>
    <row r="22" spans="2:19" ht="21" customHeight="1" x14ac:dyDescent="0.25">
      <c r="B22" s="117" t="s">
        <v>59</v>
      </c>
      <c r="C22" s="126">
        <v>1650</v>
      </c>
      <c r="D22" s="119"/>
      <c r="E22" s="119"/>
      <c r="F22" s="120">
        <f t="shared" si="0"/>
        <v>1650</v>
      </c>
      <c r="G22" s="123">
        <f t="shared" si="1"/>
        <v>1650</v>
      </c>
      <c r="H22" s="120">
        <f t="shared" si="2"/>
        <v>809</v>
      </c>
      <c r="I22" s="121">
        <v>1255</v>
      </c>
      <c r="J22" s="127">
        <v>1179</v>
      </c>
      <c r="K22" s="119">
        <f t="shared" si="3"/>
        <v>-76</v>
      </c>
      <c r="L22" s="122">
        <f t="shared" si="7"/>
        <v>0.93944223107569724</v>
      </c>
      <c r="M22" s="119">
        <v>841</v>
      </c>
      <c r="N22" s="123">
        <f t="shared" si="8"/>
        <v>338</v>
      </c>
      <c r="O22" s="124">
        <f t="shared" si="9"/>
        <v>1.4019024970273484</v>
      </c>
      <c r="P22" s="125">
        <f t="shared" si="4"/>
        <v>76.060606060606062</v>
      </c>
      <c r="Q22" s="124">
        <f t="shared" si="5"/>
        <v>71.454545454545453</v>
      </c>
      <c r="R22" s="122">
        <f t="shared" si="6"/>
        <v>71.454545454545453</v>
      </c>
      <c r="S22" s="105"/>
    </row>
    <row r="23" spans="2:19" ht="21" customHeight="1" x14ac:dyDescent="0.25">
      <c r="B23" s="129" t="s">
        <v>60</v>
      </c>
      <c r="C23" s="130">
        <f>SUM(C14:C22)</f>
        <v>30646</v>
      </c>
      <c r="D23" s="131">
        <f t="shared" ref="D23:E23" si="10">SUM(D14:D22)</f>
        <v>525</v>
      </c>
      <c r="E23" s="131">
        <f t="shared" si="10"/>
        <v>160</v>
      </c>
      <c r="F23" s="132">
        <f t="shared" si="0"/>
        <v>31171</v>
      </c>
      <c r="G23" s="133">
        <f>SUM(G14:G22)</f>
        <v>31331</v>
      </c>
      <c r="H23" s="132">
        <f t="shared" si="2"/>
        <v>17903</v>
      </c>
      <c r="I23" s="134">
        <f t="shared" ref="I23:M23" si="11">SUM(I14:I22)</f>
        <v>19270</v>
      </c>
      <c r="J23" s="133">
        <f t="shared" si="11"/>
        <v>18970</v>
      </c>
      <c r="K23" s="131">
        <f>SUM(K14:K22)</f>
        <v>-300</v>
      </c>
      <c r="L23" s="135">
        <f t="shared" si="7"/>
        <v>0.98443175921120918</v>
      </c>
      <c r="M23" s="133">
        <f t="shared" si="11"/>
        <v>13428</v>
      </c>
      <c r="N23" s="136">
        <f t="shared" si="8"/>
        <v>5542</v>
      </c>
      <c r="O23" s="137">
        <f t="shared" si="9"/>
        <v>1.4127196901995829</v>
      </c>
      <c r="P23" s="138">
        <f t="shared" si="4"/>
        <v>61.82028167206699</v>
      </c>
      <c r="Q23" s="137">
        <f t="shared" si="5"/>
        <v>60.857848641365372</v>
      </c>
      <c r="R23" s="135">
        <f t="shared" si="6"/>
        <v>60.547062015256458</v>
      </c>
      <c r="S23" s="105"/>
    </row>
    <row r="24" spans="2:19" x14ac:dyDescent="0.25">
      <c r="B24" s="99"/>
      <c r="C24" s="99"/>
      <c r="D24" s="99"/>
      <c r="E24" s="99"/>
      <c r="F24" s="99"/>
      <c r="G24" s="99"/>
      <c r="H24" s="99"/>
      <c r="I24" s="99"/>
      <c r="J24" s="99"/>
      <c r="K24" s="99"/>
      <c r="L24" s="99"/>
      <c r="M24" s="99"/>
      <c r="N24" s="99"/>
      <c r="O24" s="99"/>
      <c r="P24" s="99"/>
      <c r="Q24" s="99"/>
      <c r="R24" s="99"/>
    </row>
    <row r="25" spans="2:19" x14ac:dyDescent="0.25">
      <c r="B25" s="99"/>
      <c r="C25" s="99"/>
      <c r="D25" s="99"/>
      <c r="E25" s="99"/>
      <c r="F25" s="99"/>
      <c r="G25" s="99"/>
      <c r="H25" s="99"/>
      <c r="I25" s="99"/>
      <c r="J25" s="99"/>
      <c r="K25" s="99"/>
      <c r="L25" s="99"/>
      <c r="M25" s="99"/>
      <c r="N25" s="99"/>
      <c r="O25" s="99"/>
      <c r="P25" s="99"/>
      <c r="Q25" s="99"/>
      <c r="R25" s="99"/>
    </row>
  </sheetData>
  <mergeCells count="7">
    <mergeCell ref="B12:B13"/>
    <mergeCell ref="B2:R2"/>
    <mergeCell ref="P11:R11"/>
    <mergeCell ref="C11:F11"/>
    <mergeCell ref="G11:H11"/>
    <mergeCell ref="I11:L11"/>
    <mergeCell ref="M11:O11"/>
  </mergeCells>
  <printOptions horizontalCentered="1"/>
  <pageMargins left="0.43307086614173201" right="0.43307086614173201" top="0.74803149606299202" bottom="0.74803149606299202" header="0.31496062992126" footer="0.31496062992126"/>
  <pageSetup paperSize="9" orientation="landscape" r:id="rId1"/>
  <headerFooter>
    <oddFooter>&amp;L&amp;8EPM-KPC-TP-000023_000&amp;C&amp;8
Level - 3-E - External
Electronic documents once printed, are uncontrolled and may become out-dated. Refer to ECMS for current revision.&amp;R&amp;8&amp;P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Engineering Tracker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Julin Borra</dc:creator>
  <cp:lastModifiedBy>حامد الغامدي Hamed Alghamdi</cp:lastModifiedBy>
  <cp:lastPrinted>2017-10-29T13:38:29Z</cp:lastPrinted>
  <dcterms:created xsi:type="dcterms:W3CDTF">2017-08-21T10:54:44Z</dcterms:created>
  <dcterms:modified xsi:type="dcterms:W3CDTF">2022-04-21T12:03:14Z</dcterms:modified>
</cp:coreProperties>
</file>